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ublic\ISO Budgets 17025 Training\Lesson 6\"/>
    </mc:Choice>
  </mc:AlternateContent>
  <xr:revisionPtr revIDLastSave="0" documentId="8_{8DA55817-2329-4C1A-8C4D-2D15C45759B8}" xr6:coauthVersionLast="47" xr6:coauthVersionMax="47" xr10:uidLastSave="{00000000-0000-0000-0000-000000000000}"/>
  <bookViews>
    <workbookView xWindow="59685" yWindow="825" windowWidth="21600" windowHeight="13575" xr2:uid="{00000000-000D-0000-FFFF-FFFF00000000}"/>
  </bookViews>
  <sheets>
    <sheet name="Step 1 - Budget" sheetId="4" r:id="rId1"/>
    <sheet name="Changelog" sheetId="3" r:id="rId2"/>
  </sheets>
  <definedNames>
    <definedName name="_xlnm.Print_Area" localSheetId="0">'Step 1 - Budget'!$A$1:$K$62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4" l="1"/>
  <c r="I36" i="4"/>
  <c r="S22" i="4" l="1"/>
  <c r="H21" i="4"/>
  <c r="S20" i="4"/>
  <c r="H20" i="4"/>
  <c r="S19" i="4"/>
  <c r="S18" i="4"/>
  <c r="H18" i="4"/>
  <c r="S17" i="4"/>
  <c r="H30" i="4" s="1"/>
  <c r="I30" i="4" s="1"/>
  <c r="H17" i="4"/>
  <c r="S16" i="4"/>
  <c r="H16" i="4"/>
  <c r="H15" i="4"/>
  <c r="H14" i="4"/>
  <c r="J37" i="4"/>
  <c r="I20" i="4" l="1"/>
  <c r="O20" i="4" s="1"/>
  <c r="I21" i="4"/>
  <c r="O21" i="4" s="1"/>
  <c r="I17" i="4"/>
  <c r="O17" i="4" s="1"/>
  <c r="I14" i="4"/>
  <c r="O14" i="4" s="1"/>
  <c r="I18" i="4"/>
  <c r="O18" i="4" s="1"/>
  <c r="H23" i="4"/>
  <c r="I23" i="4" s="1"/>
  <c r="O23" i="4" s="1"/>
  <c r="I15" i="4"/>
  <c r="O15" i="4" s="1"/>
  <c r="E26" i="4"/>
  <c r="H19" i="4"/>
  <c r="I19" i="4" s="1"/>
  <c r="O19" i="4" s="1"/>
  <c r="H31" i="4"/>
  <c r="I31" i="4" s="1"/>
  <c r="O31" i="4" s="1"/>
  <c r="H33" i="4"/>
  <c r="I33" i="4" s="1"/>
  <c r="O33" i="4" s="1"/>
  <c r="I16" i="4"/>
  <c r="O16" i="4" s="1"/>
  <c r="O30" i="4"/>
  <c r="E21" i="4"/>
  <c r="E28" i="4"/>
  <c r="E16" i="4"/>
  <c r="H28" i="4"/>
  <c r="I28" i="4" s="1"/>
  <c r="E33" i="4"/>
  <c r="E18" i="4"/>
  <c r="H26" i="4"/>
  <c r="I26" i="4" s="1"/>
  <c r="E31" i="4"/>
  <c r="E24" i="4"/>
  <c r="E20" i="4"/>
  <c r="E22" i="4"/>
  <c r="H24" i="4"/>
  <c r="I24" i="4" s="1"/>
  <c r="E29" i="4"/>
  <c r="H22" i="4"/>
  <c r="I22" i="4" s="1"/>
  <c r="H29" i="4"/>
  <c r="I29" i="4" s="1"/>
  <c r="E27" i="4"/>
  <c r="E15" i="4"/>
  <c r="E17" i="4"/>
  <c r="H27" i="4"/>
  <c r="I27" i="4" s="1"/>
  <c r="E32" i="4"/>
  <c r="E25" i="4"/>
  <c r="H32" i="4"/>
  <c r="I32" i="4" s="1"/>
  <c r="E19" i="4"/>
  <c r="H25" i="4"/>
  <c r="I25" i="4" s="1"/>
  <c r="E30" i="4"/>
  <c r="E14" i="4"/>
  <c r="E23" i="4"/>
  <c r="K14" i="4" l="1"/>
  <c r="K32" i="4"/>
  <c r="O32" i="4"/>
  <c r="K17" i="4"/>
  <c r="K20" i="4"/>
  <c r="K23" i="4"/>
  <c r="K15" i="4"/>
  <c r="K18" i="4"/>
  <c r="O24" i="4"/>
  <c r="K24" i="4"/>
  <c r="O22" i="4"/>
  <c r="K22" i="4"/>
  <c r="O25" i="4"/>
  <c r="K25" i="4"/>
  <c r="O26" i="4"/>
  <c r="K26" i="4"/>
  <c r="K33" i="4"/>
  <c r="K21" i="4"/>
  <c r="I35" i="4"/>
  <c r="O27" i="4"/>
  <c r="K27" i="4"/>
  <c r="K16" i="4"/>
  <c r="K19" i="4"/>
  <c r="O29" i="4"/>
  <c r="K29" i="4"/>
  <c r="O28" i="4"/>
  <c r="K28" i="4"/>
  <c r="K30" i="4"/>
  <c r="K31" i="4"/>
  <c r="K35" i="4" l="1"/>
  <c r="I37" i="4"/>
  <c r="J35" i="4"/>
</calcChain>
</file>

<file path=xl/sharedStrings.xml><?xml version="1.0" encoding="utf-8"?>
<sst xmlns="http://schemas.openxmlformats.org/spreadsheetml/2006/main" count="185" uniqueCount="121">
  <si>
    <t>Uncertainty Analysis: CMC (Calibration and Measurement Capability)</t>
  </si>
  <si>
    <r>
      <t>Sensitivity Coefficient</t>
    </r>
    <r>
      <rPr>
        <sz val="11"/>
        <color rgb="FF000000"/>
        <rFont val="Times New Roman"/>
        <family val="1"/>
      </rPr>
      <t/>
    </r>
  </si>
  <si>
    <r>
      <t>Value</t>
    </r>
    <r>
      <rPr>
        <sz val="11"/>
        <color rgb="FF000000"/>
        <rFont val="Times New Roman"/>
        <family val="1"/>
      </rPr>
      <t/>
    </r>
  </si>
  <si>
    <t>Unit</t>
  </si>
  <si>
    <t>Type</t>
  </si>
  <si>
    <t>Distribution</t>
  </si>
  <si>
    <t>Divisor</t>
  </si>
  <si>
    <t>Std Uncertainty</t>
  </si>
  <si>
    <t>Degrees of Freedom</t>
  </si>
  <si>
    <t>Significance Check</t>
  </si>
  <si>
    <t>υ</t>
  </si>
  <si>
    <t>Repeatability</t>
  </si>
  <si>
    <t>A</t>
  </si>
  <si>
    <t>Reproducibility</t>
  </si>
  <si>
    <t>Stability</t>
  </si>
  <si>
    <t>B</t>
  </si>
  <si>
    <t>Bias</t>
  </si>
  <si>
    <t>Drift</t>
  </si>
  <si>
    <t>Resolution</t>
  </si>
  <si>
    <t>Reference Standard Uncertainty</t>
  </si>
  <si>
    <t>Reference Standard Stability</t>
  </si>
  <si>
    <r>
      <rPr>
        <i/>
        <sz val="8"/>
        <color rgb="FF000000"/>
        <rFont val="Times New Roman"/>
        <family val="1"/>
      </rPr>
      <t>u</t>
    </r>
    <r>
      <rPr>
        <i/>
        <vertAlign val="subscript"/>
        <sz val="8"/>
        <color rgb="FF000000"/>
        <rFont val="Times New Roman"/>
        <family val="1"/>
      </rPr>
      <t>c</t>
    </r>
    <r>
      <rPr>
        <sz val="8"/>
        <color rgb="FF000000"/>
        <rFont val="Times New Roman"/>
        <family val="1"/>
      </rPr>
      <t>(</t>
    </r>
    <r>
      <rPr>
        <i/>
        <sz val="8"/>
        <color rgb="FF000000"/>
        <rFont val="Times New Roman"/>
        <family val="1"/>
      </rPr>
      <t>y</t>
    </r>
    <r>
      <rPr>
        <sz val="8"/>
        <color rgb="FF000000"/>
        <rFont val="Times New Roman"/>
        <family val="1"/>
      </rPr>
      <t>)</t>
    </r>
  </si>
  <si>
    <r>
      <t>υ</t>
    </r>
    <r>
      <rPr>
        <vertAlign val="subscript"/>
        <sz val="8"/>
        <color rgb="FF000000"/>
        <rFont val="Times New Roman"/>
        <family val="1"/>
      </rPr>
      <t>eff</t>
    </r>
  </si>
  <si>
    <t>Combined Uncertainty (RSS method)</t>
  </si>
  <si>
    <r>
      <rPr>
        <sz val="8"/>
        <color rgb="FF000000"/>
        <rFont val="Segoe UI Light"/>
        <family val="2"/>
      </rPr>
      <t>Expansion Coefficienct</t>
    </r>
    <r>
      <rPr>
        <sz val="8"/>
        <color rgb="FF000000"/>
        <rFont val="Times New Roman"/>
        <family val="1"/>
      </rPr>
      <t xml:space="preserve"> (</t>
    </r>
    <r>
      <rPr>
        <i/>
        <sz val="8"/>
        <color rgb="FF000000"/>
        <rFont val="Times New Roman"/>
        <family val="1"/>
      </rPr>
      <t>k</t>
    </r>
    <r>
      <rPr>
        <sz val="8"/>
        <color rgb="FF000000"/>
        <rFont val="Times New Roman"/>
        <family val="1"/>
      </rPr>
      <t>)</t>
    </r>
  </si>
  <si>
    <r>
      <rPr>
        <sz val="8"/>
        <color rgb="FF000000"/>
        <rFont val="Segoe UI Light"/>
        <family val="2"/>
      </rPr>
      <t>Expanded Uncertainty</t>
    </r>
    <r>
      <rPr>
        <sz val="8"/>
        <color rgb="FF000000"/>
        <rFont val="Times New Roman"/>
        <family val="1"/>
      </rPr>
      <t xml:space="preserve"> [ </t>
    </r>
    <r>
      <rPr>
        <i/>
        <sz val="8"/>
        <color rgb="FF000000"/>
        <rFont val="Times New Roman"/>
        <family val="1"/>
      </rPr>
      <t>ku</t>
    </r>
    <r>
      <rPr>
        <i/>
        <vertAlign val="subscript"/>
        <sz val="8"/>
        <color rgb="FF000000"/>
        <rFont val="Times New Roman"/>
        <family val="1"/>
      </rPr>
      <t>c</t>
    </r>
    <r>
      <rPr>
        <sz val="8"/>
        <color rgb="FF000000"/>
        <rFont val="Times New Roman"/>
        <family val="1"/>
      </rPr>
      <t>(</t>
    </r>
    <r>
      <rPr>
        <i/>
        <sz val="8"/>
        <color rgb="FF000000"/>
        <rFont val="Times New Roman"/>
        <family val="1"/>
      </rPr>
      <t>y</t>
    </r>
    <r>
      <rPr>
        <sz val="8"/>
        <color rgb="FF000000"/>
        <rFont val="Times New Roman"/>
        <family val="1"/>
      </rPr>
      <t>) ]</t>
    </r>
  </si>
  <si>
    <t>NOTES</t>
  </si>
  <si>
    <t>Triangular</t>
  </si>
  <si>
    <t>U-Shaped</t>
  </si>
  <si>
    <t>Rectangular √3</t>
  </si>
  <si>
    <t>Rectangular √12</t>
  </si>
  <si>
    <t>Rayleigh</t>
  </si>
  <si>
    <t>Uncertainty Components</t>
  </si>
  <si>
    <t>INSTRUCTIONS</t>
  </si>
  <si>
    <t>Date</t>
  </si>
  <si>
    <t>Updates</t>
  </si>
  <si>
    <t>Normal 1s</t>
  </si>
  <si>
    <t>Normal 2s</t>
  </si>
  <si>
    <t>Normal 3s</t>
  </si>
  <si>
    <t>Enter uncertainty component notes here.</t>
  </si>
  <si>
    <t>Test-Point</t>
  </si>
  <si>
    <t>Function:</t>
  </si>
  <si>
    <t>Description:</t>
  </si>
  <si>
    <t>Range:</t>
  </si>
  <si>
    <t>k=2</t>
  </si>
  <si>
    <t>Student t</t>
  </si>
  <si>
    <t>k-Factor</t>
  </si>
  <si>
    <t>Σ</t>
  </si>
  <si>
    <t>*Results may be automatically populated using data from other worksheets. Review before overwriting data</t>
  </si>
  <si>
    <t>TEST POINT</t>
  </si>
  <si>
    <t>(u^4)/v</t>
  </si>
  <si>
    <t>Log-Normal</t>
  </si>
  <si>
    <r>
      <t>(</t>
    </r>
    <r>
      <rPr>
        <i/>
        <sz val="8"/>
        <color theme="0"/>
        <rFont val="Times New Roman"/>
        <family val="1"/>
      </rPr>
      <t>c</t>
    </r>
    <r>
      <rPr>
        <i/>
        <vertAlign val="subscript"/>
        <sz val="8"/>
        <color theme="0"/>
        <rFont val="Times New Roman"/>
        <family val="1"/>
      </rPr>
      <t>i</t>
    </r>
    <r>
      <rPr>
        <sz val="8"/>
        <color theme="0"/>
        <rFont val="Times New Roman"/>
        <family val="1"/>
      </rPr>
      <t>)</t>
    </r>
  </si>
  <si>
    <r>
      <rPr>
        <sz val="8"/>
        <color theme="0"/>
        <rFont val="Times New Roman"/>
        <family val="1"/>
      </rPr>
      <t>(</t>
    </r>
    <r>
      <rPr>
        <i/>
        <sz val="8"/>
        <color theme="0"/>
        <rFont val="Times New Roman"/>
        <family val="1"/>
      </rPr>
      <t>x</t>
    </r>
    <r>
      <rPr>
        <i/>
        <vertAlign val="subscript"/>
        <sz val="8"/>
        <color theme="0"/>
        <rFont val="Times New Roman"/>
        <family val="1"/>
      </rPr>
      <t>i</t>
    </r>
    <r>
      <rPr>
        <sz val="8"/>
        <color theme="0"/>
        <rFont val="Times New Roman"/>
        <family val="1"/>
      </rPr>
      <t>)</t>
    </r>
  </si>
  <si>
    <r>
      <rPr>
        <i/>
        <sz val="8"/>
        <color theme="0"/>
        <rFont val="Times New Roman"/>
        <family val="1"/>
      </rPr>
      <t>u</t>
    </r>
    <r>
      <rPr>
        <sz val="8"/>
        <color theme="0"/>
        <rFont val="Times New Roman"/>
        <family val="1"/>
      </rPr>
      <t>(</t>
    </r>
    <r>
      <rPr>
        <i/>
        <sz val="8"/>
        <color theme="0"/>
        <rFont val="Times New Roman"/>
        <family val="1"/>
      </rPr>
      <t>x</t>
    </r>
    <r>
      <rPr>
        <i/>
        <vertAlign val="subscript"/>
        <sz val="8"/>
        <color theme="0"/>
        <rFont val="Times New Roman"/>
        <family val="1"/>
      </rPr>
      <t>i</t>
    </r>
    <r>
      <rPr>
        <sz val="8"/>
        <color theme="0"/>
        <rFont val="Times New Roman"/>
        <family val="1"/>
      </rPr>
      <t>)</t>
    </r>
  </si>
  <si>
    <t>Enter the name of the uncertainty components in B14 to B33.</t>
  </si>
  <si>
    <t>Enter the value of each sensitivity coefficient in C14 to C33. If none used, enter a value of 1 or 0.</t>
  </si>
  <si>
    <t>Enter the value of each uncertainty component in D14 to D33.</t>
  </si>
  <si>
    <t>Enter each uncertainty type (A or B) in F14 to F33.</t>
  </si>
  <si>
    <t>Select the probability distribution from the dropdown menus in G14 to G33.</t>
  </si>
  <si>
    <t xml:space="preserve">Enter the degrees of freedom in J14 to J33. </t>
  </si>
  <si>
    <t>Select the expansion factor method using the dropdown menus in cells C36.</t>
  </si>
  <si>
    <t>Enter notes for each uncertainty component in B42 to B61.</t>
  </si>
  <si>
    <t>Enter the name of the measurement function or test in B1.*</t>
  </si>
  <si>
    <t>Enter the description of the measurement equipment or method in B2.*</t>
  </si>
  <si>
    <t>Enter the measurement range in B3.*</t>
  </si>
  <si>
    <t>Enter the value of the test point and unit of measurement in B7 and B8.*</t>
  </si>
  <si>
    <t>Enter the unit of measure in E14 to E33.*</t>
  </si>
  <si>
    <t>* Original Issue</t>
  </si>
  <si>
    <t>* New: single budget uncertainty calculator: 'simple-uncertainty-calculator.xlsx.'</t>
  </si>
  <si>
    <t>Version 1.0</t>
  </si>
  <si>
    <t>Version 2.0</t>
  </si>
  <si>
    <t>* Change: Increased number of uncertainty components and notes from 15 to 20 items.</t>
  </si>
  <si>
    <t>* New: Added error handling functions to formulas for standard uncertainty and significance check cells.</t>
  </si>
  <si>
    <t>* Change: single budget uncertainty calculator: 'simple-uncertainty-calculator-v2.0.xlsx.'</t>
  </si>
  <si>
    <t>Version 3.0</t>
  </si>
  <si>
    <t>* Change: Updated standard uncertainty formula.</t>
  </si>
  <si>
    <t>* Change: Updated probability distribution names.</t>
  </si>
  <si>
    <t>* New: Added Normal 3s (i.e. 99% C.I.)to probability distributions list</t>
  </si>
  <si>
    <t>* New: Added error handling functions to formulas for combined uncertainty, coverage factor, expanded uncertainty, effective degrees of freedom, significance check sum,</t>
  </si>
  <si>
    <t>* Change: single budget uncertainty calculator: 'simple-uncertainty-calculator-v3.0.xlsx.'</t>
  </si>
  <si>
    <t>* Change: one budget uncertainty calculator: 'simple-uncertainty-calculator-v4-0-one-budget.xlsx.'</t>
  </si>
  <si>
    <t>* Change: Updated Title, description, range, and test-point section and formatting.</t>
  </si>
  <si>
    <t>* Change: Updated Notes section and formatting.</t>
  </si>
  <si>
    <t>* Change: Updated Expanded Uncertainty cell to automatically round result to two significant figures.</t>
  </si>
  <si>
    <t>* Change: Updated instructions.</t>
  </si>
  <si>
    <t>* Change: Updated uncertainty component items 9 to 20 to blank cells.</t>
  </si>
  <si>
    <t>* New: Added summation symbol to sum of significance check values.</t>
  </si>
  <si>
    <t>* New: Added header with automated file name and revision date.</t>
  </si>
  <si>
    <t>* New: Added footer section with automated page numbering.</t>
  </si>
  <si>
    <t>* New: Added dropdown menu to select coverage factor; Student's T Table or k=2.</t>
  </si>
  <si>
    <t>* New: Added two budget uncertainty calculator with CMC Uncertainty Calculation: 'simple-uncertainty-calculator-v4-0-two-budget.xlsx.'</t>
  </si>
  <si>
    <t>Version 4.0</t>
  </si>
  <si>
    <t>Version 4.1</t>
  </si>
  <si>
    <t>* Change: Updated Effective Degrees of Freedom function.</t>
  </si>
  <si>
    <t>* Change: Fixed Uncertainty Type dropdown menu.</t>
  </si>
  <si>
    <t>* Change: one budget uncertainty calculator title: 'simple-uncertainty-calculator-v4-1-one-budget.xlsx.'</t>
  </si>
  <si>
    <t>* Change: two budget uncertainty calculator title: 'simple-uncertainty-calculator-v4-1-two-budget.xlsx.'</t>
  </si>
  <si>
    <t>* Change: one budget uncertainty calculator title: 'simple-uncertainty-calculator-v4-2-one-budget.xlsx.'</t>
  </si>
  <si>
    <t>* Change: two budget uncertainty calculator title: 'simple-uncertainty-calculator-v4-2-two-budget.xlsx.'</t>
  </si>
  <si>
    <t>* New: Added Log-Normal distribution to available distributions.</t>
  </si>
  <si>
    <t>* New: Added automatic page formatting to scale printing to one-page width.</t>
  </si>
  <si>
    <t>Version 4.2</t>
  </si>
  <si>
    <t>Version 5.0</t>
  </si>
  <si>
    <t>* Change: one budget uncertainty calculator title: 'simple-uncertainty-calculator-v5-0-one-budget.xlsx.'</t>
  </si>
  <si>
    <t>* Change: two budget uncertainty calculator title: 'simple-uncertainty-calculator-v5-0-two-budget.xlsx.'</t>
  </si>
  <si>
    <t>* Change: Updated formatting, instructions, fill colors, font colors, and hid unused cells.</t>
  </si>
  <si>
    <t>* Change: Updated Effective Degrees of Freedom calculation to round result to a whole number.</t>
  </si>
  <si>
    <t>* Change: Updated TINV function probability from 0.05 to 0.0455.</t>
  </si>
  <si>
    <t>* Change: Removed grid lines from view on all worksheets.</t>
  </si>
  <si>
    <t>* Change: Removed Guide worksheet.</t>
  </si>
  <si>
    <t>* New: Added conditional formatting to significance check values. **//Easier to find most significant contributors//**</t>
  </si>
  <si>
    <t>* New: Validated calculator results by comparison to NIST's Uncertainty Budget Table Template calculator, version 16JAN2013.</t>
  </si>
  <si>
    <t>* Change: Updated B0 coefficient equation to handle negative results without error.</t>
  </si>
  <si>
    <t>* New: Added Offset Coefficient (B0) Options to CMC worksheet in two budget template.</t>
  </si>
  <si>
    <t>* New: Added automated CMC Uncertainty equation generator to CMC worksheet in two budget template.</t>
  </si>
  <si>
    <t>DC Voltage Measure</t>
  </si>
  <si>
    <t>GR2283</t>
  </si>
  <si>
    <t>10V</t>
  </si>
  <si>
    <t>V</t>
  </si>
  <si>
    <t>SQRT(SUMSQ(I14:I21))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</si>
</sst>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00"/>
    <numFmt numFmtId="165" formatCode="0.0%"/>
    <numFmt numFmtId="166" formatCode="0.0E+00"/>
    <numFmt numFmtId="167" formatCode="0E+00"/>
    <numFmt numFmtId="168" formatCode="0.0000"/>
    <numFmt numFmtId="169" formatCode="0.000"/>
    <numFmt numFmtId="170" formatCode="0.000000E+00"/>
    <numFmt numFmtId="171" formatCode="0.0000000"/>
  </numFmts>
  <fonts count="26" x14ac:knownFonts="1">
    <font>
      <sz val="11"/>
      <color theme="1"/>
      <name val="Open Sans"/>
      <family val="2"/>
    </font>
    <font>
      <sz val="11"/>
      <color theme="1"/>
      <name val="Open Sans"/>
      <family val="2"/>
    </font>
    <font>
      <sz val="8"/>
      <color theme="1"/>
      <name val="Calibri"/>
      <family val="2"/>
      <scheme val="minor"/>
    </font>
    <font>
      <sz val="8"/>
      <name val="Segoe UI Light"/>
      <family val="2"/>
    </font>
    <font>
      <sz val="8"/>
      <color theme="1"/>
      <name val="Segoe UI Light"/>
      <family val="2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i/>
      <sz val="8"/>
      <color rgb="FF000000"/>
      <name val="Times New Roman"/>
      <family val="1"/>
    </font>
    <font>
      <i/>
      <vertAlign val="subscript"/>
      <sz val="8"/>
      <color rgb="FF000000"/>
      <name val="Times New Roman"/>
      <family val="1"/>
    </font>
    <font>
      <sz val="8"/>
      <color theme="0"/>
      <name val="Segoe UI Light"/>
      <family val="2"/>
    </font>
    <font>
      <sz val="8"/>
      <color theme="1"/>
      <name val="Times New Roman"/>
      <family val="1"/>
    </font>
    <font>
      <vertAlign val="subscript"/>
      <sz val="8"/>
      <color rgb="FF000000"/>
      <name val="Times New Roman"/>
      <family val="1"/>
    </font>
    <font>
      <sz val="8"/>
      <color rgb="FF000000"/>
      <name val="Segoe UI Light"/>
      <family val="2"/>
    </font>
    <font>
      <sz val="8"/>
      <color rgb="FFFF0000"/>
      <name val="Segoe UI Light"/>
      <family val="2"/>
    </font>
    <font>
      <sz val="11"/>
      <color theme="0"/>
      <name val="Open Sans"/>
      <family val="2"/>
    </font>
    <font>
      <sz val="8"/>
      <color rgb="FF002060"/>
      <name val="Segoe UI Light"/>
      <family val="2"/>
    </font>
    <font>
      <b/>
      <sz val="8"/>
      <color theme="1"/>
      <name val="Segoe UI"/>
      <family val="2"/>
    </font>
    <font>
      <i/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08083D"/>
      <name val="Segoe UI Light"/>
      <family val="2"/>
    </font>
    <font>
      <sz val="8"/>
      <color rgb="FF08083D"/>
      <name val="Segoe UI Light"/>
      <family val="2"/>
    </font>
    <font>
      <sz val="7"/>
      <color theme="0"/>
      <name val="Segoe UI Light"/>
      <family val="2"/>
    </font>
    <font>
      <sz val="8"/>
      <color theme="0"/>
      <name val="Times New Roman"/>
      <family val="1"/>
    </font>
    <font>
      <i/>
      <sz val="8"/>
      <color theme="0"/>
      <name val="Times New Roman"/>
      <family val="1"/>
    </font>
    <font>
      <i/>
      <vertAlign val="subscript"/>
      <sz val="8"/>
      <color theme="0"/>
      <name val="Times New Roman"/>
      <family val="1"/>
    </font>
    <font>
      <b/>
      <sz val="8"/>
      <color theme="0"/>
      <name val="Segoe UI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808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2" borderId="0" xfId="0" applyFont="1" applyFill="1"/>
    <xf numFmtId="0" fontId="4" fillId="6" borderId="1" xfId="0" applyFont="1" applyFill="1" applyBorder="1"/>
    <xf numFmtId="0" fontId="2" fillId="6" borderId="0" xfId="0" applyFont="1" applyFill="1"/>
    <xf numFmtId="0" fontId="4" fillId="6" borderId="0" xfId="0" applyFont="1" applyFill="1"/>
    <xf numFmtId="0" fontId="16" fillId="6" borderId="0" xfId="0" applyFont="1" applyFill="1"/>
    <xf numFmtId="0" fontId="20" fillId="3" borderId="10" xfId="0" applyFont="1" applyFill="1" applyBorder="1" applyAlignment="1">
      <alignment horizontal="left"/>
    </xf>
    <xf numFmtId="0" fontId="15" fillId="6" borderId="0" xfId="0" applyFont="1" applyFill="1" applyAlignment="1">
      <alignment horizontal="left"/>
    </xf>
    <xf numFmtId="0" fontId="20" fillId="3" borderId="11" xfId="0" applyFont="1" applyFill="1" applyBorder="1" applyAlignment="1">
      <alignment horizontal="left"/>
    </xf>
    <xf numFmtId="0" fontId="21" fillId="5" borderId="0" xfId="0" applyFont="1" applyFill="1" applyAlignment="1">
      <alignment horizontal="center" vertical="top" wrapText="1"/>
    </xf>
    <xf numFmtId="0" fontId="21" fillId="5" borderId="0" xfId="0" applyFont="1" applyFill="1" applyAlignment="1">
      <alignment horizontal="center" vertical="top"/>
    </xf>
    <xf numFmtId="0" fontId="9" fillId="5" borderId="0" xfId="0" applyFont="1" applyFill="1"/>
    <xf numFmtId="0" fontId="22" fillId="5" borderId="0" xfId="0" applyFont="1" applyFill="1" applyAlignment="1">
      <alignment horizontal="center" wrapText="1"/>
    </xf>
    <xf numFmtId="0" fontId="23" fillId="5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25" fillId="7" borderId="0" xfId="0" applyFont="1" applyFill="1"/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9" fontId="4" fillId="0" borderId="12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5" fontId="4" fillId="0" borderId="12" xfId="1" applyNumberFormat="1" applyFont="1" applyFill="1" applyBorder="1" applyAlignment="1">
      <alignment horizontal="center"/>
    </xf>
    <xf numFmtId="166" fontId="4" fillId="6" borderId="0" xfId="0" applyNumberFormat="1" applyFont="1" applyFill="1" applyAlignment="1">
      <alignment horizontal="center"/>
    </xf>
    <xf numFmtId="168" fontId="4" fillId="6" borderId="0" xfId="0" applyNumberFormat="1" applyFont="1" applyFill="1" applyAlignment="1">
      <alignment horizontal="left"/>
    </xf>
    <xf numFmtId="1" fontId="4" fillId="0" borderId="12" xfId="0" applyNumberFormat="1" applyFont="1" applyBorder="1" applyAlignment="1">
      <alignment horizontal="center"/>
    </xf>
    <xf numFmtId="16" fontId="4" fillId="6" borderId="0" xfId="0" quotePrefix="1" applyNumberFormat="1" applyFont="1" applyFill="1"/>
    <xf numFmtId="0" fontId="4" fillId="6" borderId="0" xfId="0" quotePrefix="1" applyFont="1" applyFill="1"/>
    <xf numFmtId="167" fontId="4" fillId="0" borderId="12" xfId="0" applyNumberFormat="1" applyFont="1" applyBorder="1" applyAlignment="1">
      <alignment horizontal="center"/>
    </xf>
    <xf numFmtId="0" fontId="4" fillId="6" borderId="0" xfId="0" applyFont="1" applyFill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9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5" fontId="4" fillId="0" borderId="13" xfId="1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9" fontId="4" fillId="0" borderId="14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7" fontId="4" fillId="0" borderId="14" xfId="0" applyNumberFormat="1" applyFont="1" applyBorder="1" applyAlignment="1">
      <alignment horizontal="center"/>
    </xf>
    <xf numFmtId="165" fontId="4" fillId="0" borderId="14" xfId="1" applyNumberFormat="1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12" fillId="6" borderId="0" xfId="0" applyFont="1" applyFill="1"/>
    <xf numFmtId="168" fontId="3" fillId="6" borderId="0" xfId="0" applyNumberFormat="1" applyFont="1" applyFill="1" applyAlignment="1">
      <alignment horizontal="center"/>
    </xf>
    <xf numFmtId="1" fontId="4" fillId="6" borderId="0" xfId="0" applyNumberFormat="1" applyFont="1" applyFill="1" applyAlignment="1">
      <alignment horizontal="center"/>
    </xf>
    <xf numFmtId="165" fontId="4" fillId="6" borderId="0" xfId="0" applyNumberFormat="1" applyFont="1" applyFill="1" applyAlignment="1">
      <alignment horizontal="center"/>
    </xf>
    <xf numFmtId="0" fontId="6" fillId="6" borderId="0" xfId="0" applyFont="1" applyFill="1"/>
    <xf numFmtId="169" fontId="3" fillId="6" borderId="0" xfId="0" applyNumberFormat="1" applyFont="1" applyFill="1" applyAlignment="1">
      <alignment horizontal="center"/>
    </xf>
    <xf numFmtId="168" fontId="13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169" fontId="13" fillId="6" borderId="0" xfId="1" applyNumberFormat="1" applyFont="1" applyFill="1" applyAlignment="1">
      <alignment horizontal="center"/>
    </xf>
    <xf numFmtId="0" fontId="3" fillId="6" borderId="0" xfId="0" applyFont="1" applyFill="1"/>
    <xf numFmtId="0" fontId="15" fillId="6" borderId="15" xfId="0" applyFont="1" applyFill="1" applyBorder="1"/>
    <xf numFmtId="0" fontId="15" fillId="6" borderId="16" xfId="0" applyFont="1" applyFill="1" applyBorder="1"/>
    <xf numFmtId="0" fontId="2" fillId="6" borderId="16" xfId="0" applyFont="1" applyFill="1" applyBorder="1"/>
    <xf numFmtId="0" fontId="2" fillId="6" borderId="17" xfId="0" applyFont="1" applyFill="1" applyBorder="1"/>
    <xf numFmtId="0" fontId="15" fillId="6" borderId="18" xfId="0" applyFont="1" applyFill="1" applyBorder="1"/>
    <xf numFmtId="0" fontId="15" fillId="6" borderId="0" xfId="0" applyFont="1" applyFill="1"/>
    <xf numFmtId="0" fontId="2" fillId="6" borderId="19" xfId="0" applyFont="1" applyFill="1" applyBorder="1"/>
    <xf numFmtId="0" fontId="2" fillId="6" borderId="20" xfId="0" applyFont="1" applyFill="1" applyBorder="1"/>
    <xf numFmtId="0" fontId="17" fillId="6" borderId="21" xfId="0" applyFont="1" applyFill="1" applyBorder="1"/>
    <xf numFmtId="0" fontId="2" fillId="6" borderId="21" xfId="0" applyFont="1" applyFill="1" applyBorder="1"/>
    <xf numFmtId="0" fontId="2" fillId="6" borderId="22" xfId="0" applyFont="1" applyFill="1" applyBorder="1"/>
    <xf numFmtId="0" fontId="4" fillId="3" borderId="15" xfId="0" applyFont="1" applyFill="1" applyBorder="1"/>
    <xf numFmtId="0" fontId="4" fillId="3" borderId="18" xfId="0" applyFont="1" applyFill="1" applyBorder="1"/>
    <xf numFmtId="0" fontId="4" fillId="3" borderId="20" xfId="0" applyFont="1" applyFill="1" applyBorder="1"/>
    <xf numFmtId="0" fontId="9" fillId="5" borderId="24" xfId="0" applyFont="1" applyFill="1" applyBorder="1"/>
    <xf numFmtId="0" fontId="18" fillId="5" borderId="24" xfId="0" applyFont="1" applyFill="1" applyBorder="1"/>
    <xf numFmtId="0" fontId="18" fillId="5" borderId="25" xfId="0" applyFont="1" applyFill="1" applyBorder="1"/>
    <xf numFmtId="0" fontId="25" fillId="5" borderId="23" xfId="0" applyFont="1" applyFill="1" applyBorder="1" applyAlignment="1">
      <alignment horizontal="left"/>
    </xf>
    <xf numFmtId="0" fontId="25" fillId="5" borderId="24" xfId="0" applyFont="1" applyFill="1" applyBorder="1" applyAlignment="1">
      <alignment horizontal="left"/>
    </xf>
    <xf numFmtId="0" fontId="25" fillId="5" borderId="23" xfId="0" applyFont="1" applyFill="1" applyBorder="1"/>
    <xf numFmtId="0" fontId="0" fillId="0" borderId="0" xfId="0" applyAlignment="1">
      <alignment horizontal="left"/>
    </xf>
    <xf numFmtId="0" fontId="9" fillId="5" borderId="8" xfId="0" applyFont="1" applyFill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14" fillId="4" borderId="0" xfId="0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70" fontId="4" fillId="0" borderId="0" xfId="0" applyNumberFormat="1" applyFont="1"/>
    <xf numFmtId="171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71" fontId="4" fillId="0" borderId="0" xfId="0" applyNumberFormat="1" applyFont="1" applyAlignment="1">
      <alignment horizontal="center"/>
    </xf>
    <xf numFmtId="0" fontId="20" fillId="3" borderId="0" xfId="0" applyFont="1" applyFill="1" applyAlignment="1">
      <alignment horizontal="left"/>
    </xf>
    <xf numFmtId="0" fontId="20" fillId="3" borderId="19" xfId="0" applyFont="1" applyFill="1" applyBorder="1" applyAlignment="1">
      <alignment horizontal="left"/>
    </xf>
    <xf numFmtId="0" fontId="20" fillId="3" borderId="21" xfId="0" applyFont="1" applyFill="1" applyBorder="1" applyAlignment="1">
      <alignment horizontal="left"/>
    </xf>
    <xf numFmtId="0" fontId="20" fillId="3" borderId="22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left"/>
    </xf>
    <xf numFmtId="0" fontId="19" fillId="3" borderId="4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0" fontId="20" fillId="3" borderId="7" xfId="0" applyFont="1" applyFill="1" applyBorder="1" applyAlignment="1">
      <alignment horizontal="left"/>
    </xf>
    <xf numFmtId="0" fontId="20" fillId="3" borderId="8" xfId="0" applyFont="1" applyFill="1" applyBorder="1" applyAlignment="1">
      <alignment horizontal="left"/>
    </xf>
    <xf numFmtId="0" fontId="20" fillId="3" borderId="9" xfId="0" applyFont="1" applyFill="1" applyBorder="1" applyAlignment="1">
      <alignment horizontal="left"/>
    </xf>
    <xf numFmtId="0" fontId="20" fillId="3" borderId="16" xfId="0" applyFont="1" applyFill="1" applyBorder="1" applyAlignment="1">
      <alignment horizontal="left"/>
    </xf>
    <xf numFmtId="0" fontId="20" fillId="3" borderId="17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1"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0808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5F80-E05D-47DF-99D5-782303A830DC}">
  <sheetPr>
    <pageSetUpPr fitToPage="1"/>
  </sheetPr>
  <dimension ref="A1:U80"/>
  <sheetViews>
    <sheetView tabSelected="1" topLeftCell="A13" zoomScaleNormal="100" workbookViewId="0">
      <selection activeCell="G35" sqref="G35"/>
    </sheetView>
  </sheetViews>
  <sheetFormatPr defaultColWidth="0" defaultRowHeight="11.25" zeroHeight="1" x14ac:dyDescent="0.2"/>
  <cols>
    <col min="1" max="1" width="8.44140625" style="3" customWidth="1"/>
    <col min="2" max="2" width="19.44140625" style="3" customWidth="1"/>
    <col min="3" max="3" width="8.88671875" style="3" customWidth="1"/>
    <col min="4" max="4" width="11" style="3" customWidth="1"/>
    <col min="5" max="6" width="5" style="3" customWidth="1"/>
    <col min="7" max="7" width="9.33203125" style="3" customWidth="1"/>
    <col min="8" max="8" width="5.6640625" style="3" customWidth="1"/>
    <col min="9" max="9" width="8.88671875" style="3" customWidth="1"/>
    <col min="10" max="10" width="9.6640625" style="3" bestFit="1" customWidth="1"/>
    <col min="11" max="11" width="8.88671875" style="3" customWidth="1"/>
    <col min="12" max="17" width="8.88671875" style="3" hidden="1" customWidth="1"/>
    <col min="18" max="18" width="9.6640625" style="3" hidden="1" customWidth="1"/>
    <col min="19" max="21" width="0" style="3" hidden="1" customWidth="1"/>
    <col min="22" max="16384" width="8.88671875" style="3" hidden="1"/>
  </cols>
  <sheetData>
    <row r="1" spans="1:20" x14ac:dyDescent="0.2">
      <c r="A1" s="2" t="s">
        <v>41</v>
      </c>
      <c r="B1" s="92" t="s">
        <v>116</v>
      </c>
      <c r="C1" s="93"/>
      <c r="D1" s="93"/>
      <c r="E1" s="93"/>
      <c r="F1" s="93"/>
      <c r="G1" s="93"/>
      <c r="H1" s="93"/>
      <c r="I1" s="93"/>
      <c r="J1" s="94"/>
    </row>
    <row r="2" spans="1:20" x14ac:dyDescent="0.2">
      <c r="A2" s="2" t="s">
        <v>42</v>
      </c>
      <c r="B2" s="95" t="s">
        <v>117</v>
      </c>
      <c r="C2" s="88"/>
      <c r="D2" s="88"/>
      <c r="E2" s="88"/>
      <c r="F2" s="88"/>
      <c r="G2" s="88"/>
      <c r="H2" s="88"/>
      <c r="I2" s="88"/>
      <c r="J2" s="96"/>
      <c r="M2" s="4"/>
    </row>
    <row r="3" spans="1:20" x14ac:dyDescent="0.2">
      <c r="A3" s="2" t="s">
        <v>43</v>
      </c>
      <c r="B3" s="97" t="s">
        <v>118</v>
      </c>
      <c r="C3" s="98"/>
      <c r="D3" s="98"/>
      <c r="E3" s="98"/>
      <c r="F3" s="98"/>
      <c r="G3" s="98"/>
      <c r="H3" s="98"/>
      <c r="I3" s="98"/>
      <c r="J3" s="99"/>
      <c r="M3" s="4"/>
    </row>
    <row r="4" spans="1:20" x14ac:dyDescent="0.2">
      <c r="M4" s="4"/>
    </row>
    <row r="5" spans="1:20" ht="11.25" customHeight="1" x14ac:dyDescent="0.2">
      <c r="M5" s="4"/>
    </row>
    <row r="6" spans="1:20" ht="11.25" customHeight="1" x14ac:dyDescent="0.2">
      <c r="A6" s="5" t="s">
        <v>49</v>
      </c>
      <c r="M6" s="4"/>
    </row>
    <row r="7" spans="1:20" ht="11.25" customHeight="1" x14ac:dyDescent="0.2">
      <c r="A7" s="2" t="s">
        <v>40</v>
      </c>
      <c r="B7" s="6">
        <v>1</v>
      </c>
      <c r="C7" s="7"/>
      <c r="D7" s="7"/>
      <c r="E7" s="7"/>
      <c r="F7" s="7"/>
      <c r="G7" s="7"/>
      <c r="H7" s="7"/>
      <c r="I7" s="7"/>
      <c r="J7" s="7"/>
      <c r="K7" s="4"/>
      <c r="L7" s="4"/>
      <c r="M7" s="4"/>
    </row>
    <row r="8" spans="1:20" ht="11.25" customHeight="1" x14ac:dyDescent="0.2">
      <c r="A8" s="2" t="s">
        <v>3</v>
      </c>
      <c r="B8" s="8" t="s">
        <v>119</v>
      </c>
      <c r="C8" s="7"/>
      <c r="D8" s="7"/>
      <c r="E8" s="7"/>
      <c r="F8" s="7"/>
      <c r="G8" s="7"/>
      <c r="H8" s="7"/>
      <c r="I8" s="7"/>
      <c r="J8" s="7"/>
      <c r="K8" s="4"/>
      <c r="L8" s="4"/>
      <c r="M8" s="4"/>
    </row>
    <row r="9" spans="1:20" ht="11.2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20" ht="11.25" customHeight="1" x14ac:dyDescent="0.2">
      <c r="A10" s="4" t="s">
        <v>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20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20" ht="18" x14ac:dyDescent="0.2">
      <c r="A12" s="11"/>
      <c r="B12" s="9" t="s">
        <v>32</v>
      </c>
      <c r="C12" s="9" t="s">
        <v>1</v>
      </c>
      <c r="D12" s="10" t="s">
        <v>2</v>
      </c>
      <c r="E12" s="10" t="s">
        <v>3</v>
      </c>
      <c r="F12" s="10" t="s">
        <v>4</v>
      </c>
      <c r="G12" s="10" t="s">
        <v>5</v>
      </c>
      <c r="H12" s="10" t="s">
        <v>6</v>
      </c>
      <c r="I12" s="9" t="s">
        <v>7</v>
      </c>
      <c r="J12" s="9" t="s">
        <v>8</v>
      </c>
      <c r="K12" s="9" t="s">
        <v>9</v>
      </c>
      <c r="L12" s="4"/>
    </row>
    <row r="13" spans="1:20" ht="12.75" x14ac:dyDescent="0.25">
      <c r="A13" s="77"/>
      <c r="B13" s="11"/>
      <c r="C13" s="12" t="s">
        <v>52</v>
      </c>
      <c r="D13" s="13" t="s">
        <v>53</v>
      </c>
      <c r="E13" s="14"/>
      <c r="F13" s="14"/>
      <c r="G13" s="14"/>
      <c r="H13" s="14"/>
      <c r="I13" s="14" t="s">
        <v>54</v>
      </c>
      <c r="J13" s="14" t="s">
        <v>10</v>
      </c>
      <c r="K13" s="11"/>
      <c r="L13" s="4"/>
      <c r="O13" s="15" t="s">
        <v>50</v>
      </c>
      <c r="Q13" s="16" t="s">
        <v>4</v>
      </c>
      <c r="R13" s="16" t="s">
        <v>5</v>
      </c>
      <c r="S13" s="16" t="s">
        <v>6</v>
      </c>
      <c r="T13" s="16" t="s">
        <v>46</v>
      </c>
    </row>
    <row r="14" spans="1:20" ht="11.45" customHeight="1" x14ac:dyDescent="0.2">
      <c r="A14" s="78">
        <v>1</v>
      </c>
      <c r="B14" s="17" t="s">
        <v>11</v>
      </c>
      <c r="C14" s="18">
        <v>1</v>
      </c>
      <c r="D14" s="19">
        <v>1.6524728943823373E-4</v>
      </c>
      <c r="E14" s="18" t="str">
        <f>B8</f>
        <v>V</v>
      </c>
      <c r="F14" s="18" t="s">
        <v>12</v>
      </c>
      <c r="G14" s="18" t="s">
        <v>36</v>
      </c>
      <c r="H14" s="20">
        <f t="shared" ref="H14:H33" si="0">VLOOKUP(G14,$R$14:$S$22,2,FALSE)</f>
        <v>1</v>
      </c>
      <c r="I14" s="21">
        <f>IFERROR((C14*D14/H14),0)</f>
        <v>1.6524728943823373E-4</v>
      </c>
      <c r="J14" s="18">
        <v>38</v>
      </c>
      <c r="K14" s="22">
        <f t="shared" ref="K14:K26" si="1">IFERROR((I14^2/SUMSQ($I$14:$I$33)),0)</f>
        <v>0.54776593065294898</v>
      </c>
      <c r="O14" s="23">
        <f>IFERROR((I14^4)/J14,0)</f>
        <v>1.9622474853825205E-17</v>
      </c>
      <c r="Q14" s="4" t="s">
        <v>12</v>
      </c>
      <c r="R14" s="4" t="s">
        <v>36</v>
      </c>
      <c r="S14" s="24">
        <v>1</v>
      </c>
      <c r="T14" s="4" t="s">
        <v>44</v>
      </c>
    </row>
    <row r="15" spans="1:20" ht="11.45" customHeight="1" x14ac:dyDescent="0.2">
      <c r="A15" s="78">
        <v>2</v>
      </c>
      <c r="B15" s="17" t="s">
        <v>13</v>
      </c>
      <c r="C15" s="18">
        <v>1</v>
      </c>
      <c r="D15" s="19">
        <v>3.1112698372317708E-5</v>
      </c>
      <c r="E15" s="18" t="str">
        <f>B8</f>
        <v>V</v>
      </c>
      <c r="F15" s="18" t="s">
        <v>12</v>
      </c>
      <c r="G15" s="18" t="s">
        <v>36</v>
      </c>
      <c r="H15" s="20">
        <f t="shared" si="0"/>
        <v>1</v>
      </c>
      <c r="I15" s="21">
        <f t="shared" ref="I15:I33" si="2">IFERROR((C15*D15/H15),0)</f>
        <v>3.1112698372317708E-5</v>
      </c>
      <c r="J15" s="25">
        <v>1</v>
      </c>
      <c r="K15" s="22">
        <f t="shared" si="1"/>
        <v>1.9417874299638652E-2</v>
      </c>
      <c r="O15" s="23">
        <f t="shared" ref="O15:O33" si="3">IFERROR((I15^4)/J15,0)</f>
        <v>9.3702400001320527E-19</v>
      </c>
      <c r="Q15" s="4" t="s">
        <v>15</v>
      </c>
      <c r="R15" s="26" t="s">
        <v>37</v>
      </c>
      <c r="S15" s="24">
        <v>2</v>
      </c>
      <c r="T15" s="4" t="s">
        <v>45</v>
      </c>
    </row>
    <row r="16" spans="1:20" ht="11.45" customHeight="1" x14ac:dyDescent="0.2">
      <c r="A16" s="78">
        <v>3</v>
      </c>
      <c r="B16" s="17" t="s">
        <v>14</v>
      </c>
      <c r="C16" s="18">
        <v>1</v>
      </c>
      <c r="D16" s="86">
        <v>9.8677927285316258E-5</v>
      </c>
      <c r="E16" s="18" t="str">
        <f>B8</f>
        <v>V</v>
      </c>
      <c r="F16" s="18" t="s">
        <v>15</v>
      </c>
      <c r="G16" s="18" t="s">
        <v>36</v>
      </c>
      <c r="H16" s="20">
        <f t="shared" si="0"/>
        <v>1</v>
      </c>
      <c r="I16" s="21">
        <f t="shared" si="2"/>
        <v>9.8677927285316258E-5</v>
      </c>
      <c r="J16" s="18">
        <v>2</v>
      </c>
      <c r="K16" s="22">
        <f t="shared" si="1"/>
        <v>0.19532883747817825</v>
      </c>
      <c r="O16" s="23">
        <f t="shared" si="3"/>
        <v>4.7407830222152394E-17</v>
      </c>
      <c r="Q16" s="4"/>
      <c r="R16" s="26" t="s">
        <v>38</v>
      </c>
      <c r="S16" s="24">
        <f>TINV(0.01,100000000)</f>
        <v>2.5758293526846576</v>
      </c>
    </row>
    <row r="17" spans="1:19" ht="11.45" customHeight="1" x14ac:dyDescent="0.2">
      <c r="A17" s="78">
        <v>4</v>
      </c>
      <c r="B17" s="17" t="s">
        <v>16</v>
      </c>
      <c r="C17" s="18">
        <v>1</v>
      </c>
      <c r="D17" s="87">
        <v>6.3900000000005619E-5</v>
      </c>
      <c r="E17" s="18" t="str">
        <f>B8</f>
        <v>V</v>
      </c>
      <c r="F17" s="18" t="s">
        <v>15</v>
      </c>
      <c r="G17" s="18" t="s">
        <v>36</v>
      </c>
      <c r="H17" s="20">
        <f t="shared" si="0"/>
        <v>1</v>
      </c>
      <c r="I17" s="21">
        <f t="shared" si="2"/>
        <v>6.3900000000005619E-5</v>
      </c>
      <c r="J17" s="18">
        <v>1</v>
      </c>
      <c r="K17" s="22">
        <f t="shared" si="1"/>
        <v>8.1908324915788006E-2</v>
      </c>
      <c r="O17" s="23">
        <f t="shared" si="3"/>
        <v>1.6672603904105865E-17</v>
      </c>
      <c r="Q17" s="4"/>
      <c r="R17" s="27" t="s">
        <v>29</v>
      </c>
      <c r="S17" s="24">
        <f>SQRT(3)</f>
        <v>1.7320508075688772</v>
      </c>
    </row>
    <row r="18" spans="1:19" x14ac:dyDescent="0.2">
      <c r="A18" s="78">
        <v>5</v>
      </c>
      <c r="B18" s="17" t="s">
        <v>17</v>
      </c>
      <c r="C18" s="18">
        <v>1</v>
      </c>
      <c r="D18" s="86">
        <v>8.4269662920652939E-9</v>
      </c>
      <c r="E18" s="18" t="str">
        <f>B8</f>
        <v>V</v>
      </c>
      <c r="F18" s="18" t="s">
        <v>15</v>
      </c>
      <c r="G18" s="18" t="s">
        <v>36</v>
      </c>
      <c r="H18" s="20">
        <f t="shared" si="0"/>
        <v>1</v>
      </c>
      <c r="I18" s="21">
        <f t="shared" si="2"/>
        <v>8.4269662920652939E-9</v>
      </c>
      <c r="J18" s="18">
        <v>2</v>
      </c>
      <c r="K18" s="22">
        <f t="shared" si="1"/>
        <v>1.4245209529446148E-9</v>
      </c>
      <c r="O18" s="23">
        <f t="shared" si="3"/>
        <v>2.5214771177009468E-33</v>
      </c>
      <c r="Q18" s="4"/>
      <c r="R18" s="4" t="s">
        <v>30</v>
      </c>
      <c r="S18" s="24">
        <f>SQRT(12)</f>
        <v>3.4641016151377544</v>
      </c>
    </row>
    <row r="19" spans="1:19" x14ac:dyDescent="0.2">
      <c r="A19" s="78">
        <v>6</v>
      </c>
      <c r="B19" s="17" t="s">
        <v>18</v>
      </c>
      <c r="C19" s="18">
        <v>1</v>
      </c>
      <c r="D19" s="19">
        <v>3.0499999999999999E-4</v>
      </c>
      <c r="E19" s="18" t="str">
        <f>B8</f>
        <v>V</v>
      </c>
      <c r="F19" s="18" t="s">
        <v>15</v>
      </c>
      <c r="G19" s="18" t="s">
        <v>30</v>
      </c>
      <c r="H19" s="20">
        <f t="shared" si="0"/>
        <v>3.4641016151377544</v>
      </c>
      <c r="I19" s="21">
        <f t="shared" si="2"/>
        <v>8.8045916051417936E-5</v>
      </c>
      <c r="J19" s="28">
        <v>1E+100</v>
      </c>
      <c r="K19" s="22">
        <f t="shared" si="1"/>
        <v>0.15550514434496882</v>
      </c>
      <c r="O19" s="23">
        <f t="shared" si="3"/>
        <v>6.0094796006944467E-117</v>
      </c>
      <c r="Q19" s="4"/>
      <c r="R19" s="4" t="s">
        <v>27</v>
      </c>
      <c r="S19" s="24">
        <f>SQRT(6)</f>
        <v>2.4494897427831779</v>
      </c>
    </row>
    <row r="20" spans="1:19" x14ac:dyDescent="0.2">
      <c r="A20" s="78">
        <v>7</v>
      </c>
      <c r="B20" s="17" t="s">
        <v>19</v>
      </c>
      <c r="C20" s="18">
        <v>1</v>
      </c>
      <c r="D20" s="85">
        <v>3.5999999999999998E-6</v>
      </c>
      <c r="E20" s="18" t="str">
        <f>B8</f>
        <v>V</v>
      </c>
      <c r="F20" s="18" t="s">
        <v>15</v>
      </c>
      <c r="G20" s="18" t="s">
        <v>37</v>
      </c>
      <c r="H20" s="20">
        <f t="shared" si="0"/>
        <v>2</v>
      </c>
      <c r="I20" s="21">
        <f t="shared" si="2"/>
        <v>1.7999999999999999E-6</v>
      </c>
      <c r="J20" s="18">
        <v>99</v>
      </c>
      <c r="K20" s="22">
        <f>IFERROR((I20^2/SUMSQ($I$14:$I$33)),0)</f>
        <v>6.4993711498332547E-5</v>
      </c>
      <c r="O20" s="23">
        <f t="shared" si="3"/>
        <v>1.0603636363636359E-25</v>
      </c>
      <c r="Q20" s="4"/>
      <c r="R20" s="4" t="s">
        <v>28</v>
      </c>
      <c r="S20" s="24">
        <f>SQRT(2)</f>
        <v>1.4142135623730951</v>
      </c>
    </row>
    <row r="21" spans="1:19" x14ac:dyDescent="0.2">
      <c r="A21" s="78">
        <v>8</v>
      </c>
      <c r="B21" s="17" t="s">
        <v>20</v>
      </c>
      <c r="C21" s="18">
        <v>1</v>
      </c>
      <c r="D21" s="84">
        <v>6.6583281184793933E-7</v>
      </c>
      <c r="E21" s="18" t="str">
        <f>B8</f>
        <v>V</v>
      </c>
      <c r="F21" s="18" t="s">
        <v>15</v>
      </c>
      <c r="G21" s="18" t="s">
        <v>36</v>
      </c>
      <c r="H21" s="20">
        <f t="shared" si="0"/>
        <v>1</v>
      </c>
      <c r="I21" s="21">
        <f t="shared" si="2"/>
        <v>6.6583281184793933E-7</v>
      </c>
      <c r="J21" s="18">
        <v>2</v>
      </c>
      <c r="K21" s="22">
        <f t="shared" si="1"/>
        <v>8.8931724581051757E-6</v>
      </c>
      <c r="O21" s="23">
        <f t="shared" si="3"/>
        <v>9.8272222222222239E-26</v>
      </c>
      <c r="Q21" s="4"/>
      <c r="R21" s="4" t="s">
        <v>51</v>
      </c>
      <c r="S21" s="24">
        <v>2.375</v>
      </c>
    </row>
    <row r="22" spans="1:19" x14ac:dyDescent="0.2">
      <c r="A22" s="78">
        <v>9</v>
      </c>
      <c r="B22" s="17"/>
      <c r="C22" s="18"/>
      <c r="D22" s="19"/>
      <c r="E22" s="18" t="str">
        <f>B8</f>
        <v>V</v>
      </c>
      <c r="F22" s="18" t="s">
        <v>15</v>
      </c>
      <c r="G22" s="18" t="s">
        <v>29</v>
      </c>
      <c r="H22" s="20">
        <f t="shared" si="0"/>
        <v>1.7320508075688772</v>
      </c>
      <c r="I22" s="21">
        <f t="shared" si="2"/>
        <v>0</v>
      </c>
      <c r="J22" s="28">
        <v>1E+100</v>
      </c>
      <c r="K22" s="22">
        <f t="shared" si="1"/>
        <v>0</v>
      </c>
      <c r="O22" s="23">
        <f t="shared" si="3"/>
        <v>0</v>
      </c>
      <c r="P22" s="4"/>
      <c r="Q22" s="4"/>
      <c r="R22" s="4" t="s">
        <v>31</v>
      </c>
      <c r="S22" s="24">
        <f>SQRT(2*LN(20))</f>
        <v>2.4477468306808166</v>
      </c>
    </row>
    <row r="23" spans="1:19" x14ac:dyDescent="0.2">
      <c r="A23" s="78">
        <v>10</v>
      </c>
      <c r="B23" s="17"/>
      <c r="C23" s="18"/>
      <c r="D23" s="19"/>
      <c r="E23" s="18" t="str">
        <f>B8</f>
        <v>V</v>
      </c>
      <c r="F23" s="18" t="s">
        <v>15</v>
      </c>
      <c r="G23" s="18" t="s">
        <v>29</v>
      </c>
      <c r="H23" s="20">
        <f t="shared" si="0"/>
        <v>1.7320508075688772</v>
      </c>
      <c r="I23" s="21">
        <f t="shared" si="2"/>
        <v>0</v>
      </c>
      <c r="J23" s="28">
        <v>1E+100</v>
      </c>
      <c r="K23" s="22">
        <f t="shared" si="1"/>
        <v>0</v>
      </c>
      <c r="O23" s="23">
        <f t="shared" si="3"/>
        <v>0</v>
      </c>
      <c r="P23" s="4"/>
      <c r="Q23" s="4"/>
    </row>
    <row r="24" spans="1:19" x14ac:dyDescent="0.2">
      <c r="A24" s="78">
        <v>11</v>
      </c>
      <c r="B24" s="17"/>
      <c r="C24" s="18"/>
      <c r="D24" s="19"/>
      <c r="E24" s="18" t="str">
        <f>B8</f>
        <v>V</v>
      </c>
      <c r="F24" s="18" t="s">
        <v>15</v>
      </c>
      <c r="G24" s="18" t="s">
        <v>29</v>
      </c>
      <c r="H24" s="20">
        <f t="shared" si="0"/>
        <v>1.7320508075688772</v>
      </c>
      <c r="I24" s="21">
        <f t="shared" si="2"/>
        <v>0</v>
      </c>
      <c r="J24" s="28">
        <v>1E+100</v>
      </c>
      <c r="K24" s="22">
        <f t="shared" si="1"/>
        <v>0</v>
      </c>
      <c r="O24" s="23">
        <f t="shared" si="3"/>
        <v>0</v>
      </c>
      <c r="P24" s="4"/>
      <c r="Q24" s="4"/>
    </row>
    <row r="25" spans="1:19" x14ac:dyDescent="0.2">
      <c r="A25" s="78">
        <v>12</v>
      </c>
      <c r="B25" s="17"/>
      <c r="C25" s="18"/>
      <c r="D25" s="19"/>
      <c r="E25" s="18" t="str">
        <f>B8</f>
        <v>V</v>
      </c>
      <c r="F25" s="18" t="s">
        <v>15</v>
      </c>
      <c r="G25" s="18" t="s">
        <v>29</v>
      </c>
      <c r="H25" s="20">
        <f t="shared" si="0"/>
        <v>1.7320508075688772</v>
      </c>
      <c r="I25" s="21">
        <f t="shared" si="2"/>
        <v>0</v>
      </c>
      <c r="J25" s="28">
        <v>1E+100</v>
      </c>
      <c r="K25" s="22">
        <f>IFERROR((I25^2/SUMSQ($I$14:$I$33)),0)</f>
        <v>0</v>
      </c>
      <c r="O25" s="23">
        <f t="shared" si="3"/>
        <v>0</v>
      </c>
      <c r="P25" s="4"/>
      <c r="Q25" s="4"/>
    </row>
    <row r="26" spans="1:19" x14ac:dyDescent="0.2">
      <c r="A26" s="78">
        <v>13</v>
      </c>
      <c r="B26" s="17"/>
      <c r="C26" s="18"/>
      <c r="D26" s="19"/>
      <c r="E26" s="18" t="str">
        <f>B8</f>
        <v>V</v>
      </c>
      <c r="F26" s="18" t="s">
        <v>15</v>
      </c>
      <c r="G26" s="18" t="s">
        <v>29</v>
      </c>
      <c r="H26" s="20">
        <f t="shared" si="0"/>
        <v>1.7320508075688772</v>
      </c>
      <c r="I26" s="21">
        <f t="shared" si="2"/>
        <v>0</v>
      </c>
      <c r="J26" s="28">
        <v>1E+100</v>
      </c>
      <c r="K26" s="22">
        <f t="shared" si="1"/>
        <v>0</v>
      </c>
      <c r="O26" s="23">
        <f t="shared" si="3"/>
        <v>0</v>
      </c>
      <c r="P26" s="4"/>
      <c r="Q26" s="4"/>
    </row>
    <row r="27" spans="1:19" x14ac:dyDescent="0.2">
      <c r="A27" s="78">
        <v>14</v>
      </c>
      <c r="B27" s="17"/>
      <c r="C27" s="18"/>
      <c r="D27" s="19"/>
      <c r="E27" s="18" t="str">
        <f>B8</f>
        <v>V</v>
      </c>
      <c r="F27" s="18" t="s">
        <v>15</v>
      </c>
      <c r="G27" s="18" t="s">
        <v>29</v>
      </c>
      <c r="H27" s="20">
        <f t="shared" si="0"/>
        <v>1.7320508075688772</v>
      </c>
      <c r="I27" s="21">
        <f t="shared" si="2"/>
        <v>0</v>
      </c>
      <c r="J27" s="28">
        <v>1E+100</v>
      </c>
      <c r="K27" s="22">
        <f>IFERROR((I27^2/SUMSQ($I$14:$I$33)),0)</f>
        <v>0</v>
      </c>
      <c r="O27" s="23">
        <f t="shared" si="3"/>
        <v>0</v>
      </c>
      <c r="P27" s="4"/>
      <c r="Q27" s="29"/>
    </row>
    <row r="28" spans="1:19" x14ac:dyDescent="0.2">
      <c r="A28" s="78">
        <v>15</v>
      </c>
      <c r="B28" s="17"/>
      <c r="C28" s="18"/>
      <c r="D28" s="19"/>
      <c r="E28" s="18" t="str">
        <f>B8</f>
        <v>V</v>
      </c>
      <c r="F28" s="18" t="s">
        <v>15</v>
      </c>
      <c r="G28" s="18" t="s">
        <v>29</v>
      </c>
      <c r="H28" s="20">
        <f t="shared" si="0"/>
        <v>1.7320508075688772</v>
      </c>
      <c r="I28" s="21">
        <f t="shared" si="2"/>
        <v>0</v>
      </c>
      <c r="J28" s="28">
        <v>1E+100</v>
      </c>
      <c r="K28" s="22">
        <f>IFERROR((I28^2/SUMSQ($I$14:$I$33)),0)</f>
        <v>0</v>
      </c>
      <c r="O28" s="23">
        <f t="shared" si="3"/>
        <v>0</v>
      </c>
      <c r="P28" s="4"/>
      <c r="Q28" s="29"/>
    </row>
    <row r="29" spans="1:19" x14ac:dyDescent="0.2">
      <c r="A29" s="78">
        <v>16</v>
      </c>
      <c r="B29" s="17"/>
      <c r="C29" s="18"/>
      <c r="D29" s="19"/>
      <c r="E29" s="18" t="str">
        <f>B8</f>
        <v>V</v>
      </c>
      <c r="F29" s="18" t="s">
        <v>15</v>
      </c>
      <c r="G29" s="18" t="s">
        <v>29</v>
      </c>
      <c r="H29" s="20">
        <f t="shared" si="0"/>
        <v>1.7320508075688772</v>
      </c>
      <c r="I29" s="21">
        <f t="shared" si="2"/>
        <v>0</v>
      </c>
      <c r="J29" s="28">
        <v>1E+100</v>
      </c>
      <c r="K29" s="22">
        <f>IFERROR((I29^2/SUMSQ($I$14:$I$33)),0)</f>
        <v>0</v>
      </c>
      <c r="O29" s="23">
        <f t="shared" si="3"/>
        <v>0</v>
      </c>
      <c r="P29" s="4"/>
      <c r="Q29" s="29"/>
    </row>
    <row r="30" spans="1:19" x14ac:dyDescent="0.2">
      <c r="A30" s="78">
        <v>17</v>
      </c>
      <c r="B30" s="17"/>
      <c r="C30" s="18"/>
      <c r="D30" s="19"/>
      <c r="E30" s="18" t="str">
        <f>B8</f>
        <v>V</v>
      </c>
      <c r="F30" s="18" t="s">
        <v>15</v>
      </c>
      <c r="G30" s="18" t="s">
        <v>29</v>
      </c>
      <c r="H30" s="20">
        <f t="shared" si="0"/>
        <v>1.7320508075688772</v>
      </c>
      <c r="I30" s="21">
        <f t="shared" si="2"/>
        <v>0</v>
      </c>
      <c r="J30" s="28">
        <v>1E+100</v>
      </c>
      <c r="K30" s="22">
        <f t="shared" ref="K30:K31" si="4">IFERROR((I30^2/SUMSQ($I$14:$I$33)),0)</f>
        <v>0</v>
      </c>
      <c r="O30" s="23">
        <f t="shared" si="3"/>
        <v>0</v>
      </c>
      <c r="P30" s="4"/>
      <c r="Q30" s="29"/>
    </row>
    <row r="31" spans="1:19" x14ac:dyDescent="0.2">
      <c r="A31" s="78">
        <v>18</v>
      </c>
      <c r="B31" s="17"/>
      <c r="C31" s="18"/>
      <c r="D31" s="19"/>
      <c r="E31" s="18" t="str">
        <f>B8</f>
        <v>V</v>
      </c>
      <c r="F31" s="18" t="s">
        <v>15</v>
      </c>
      <c r="G31" s="18" t="s">
        <v>29</v>
      </c>
      <c r="H31" s="20">
        <f t="shared" si="0"/>
        <v>1.7320508075688772</v>
      </c>
      <c r="I31" s="21">
        <f t="shared" si="2"/>
        <v>0</v>
      </c>
      <c r="J31" s="28">
        <v>1E+100</v>
      </c>
      <c r="K31" s="22">
        <f t="shared" si="4"/>
        <v>0</v>
      </c>
      <c r="O31" s="23">
        <f t="shared" si="3"/>
        <v>0</v>
      </c>
      <c r="P31" s="4"/>
      <c r="Q31" s="29"/>
    </row>
    <row r="32" spans="1:19" x14ac:dyDescent="0.2">
      <c r="A32" s="79">
        <v>19</v>
      </c>
      <c r="B32" s="30"/>
      <c r="C32" s="31"/>
      <c r="D32" s="32"/>
      <c r="E32" s="31" t="str">
        <f>B8</f>
        <v>V</v>
      </c>
      <c r="F32" s="31" t="s">
        <v>15</v>
      </c>
      <c r="G32" s="31" t="s">
        <v>29</v>
      </c>
      <c r="H32" s="33">
        <f t="shared" si="0"/>
        <v>1.7320508075688772</v>
      </c>
      <c r="I32" s="34">
        <f t="shared" si="2"/>
        <v>0</v>
      </c>
      <c r="J32" s="35">
        <v>1E+100</v>
      </c>
      <c r="K32" s="36">
        <f>IFERROR((I32^2/SUMSQ($I$14:$I$33)),0)</f>
        <v>0</v>
      </c>
      <c r="O32" s="23">
        <f t="shared" si="3"/>
        <v>0</v>
      </c>
      <c r="P32" s="4"/>
      <c r="Q32" s="29"/>
    </row>
    <row r="33" spans="1:17" x14ac:dyDescent="0.2">
      <c r="A33" s="80">
        <v>20</v>
      </c>
      <c r="B33" s="37"/>
      <c r="C33" s="38"/>
      <c r="D33" s="39"/>
      <c r="E33" s="38" t="str">
        <f>B8</f>
        <v>V</v>
      </c>
      <c r="F33" s="38" t="s">
        <v>15</v>
      </c>
      <c r="G33" s="38" t="s">
        <v>29</v>
      </c>
      <c r="H33" s="40">
        <f t="shared" si="0"/>
        <v>1.7320508075688772</v>
      </c>
      <c r="I33" s="41">
        <f t="shared" si="2"/>
        <v>0</v>
      </c>
      <c r="J33" s="42">
        <v>1E+100</v>
      </c>
      <c r="K33" s="43">
        <f>IFERROR((I33^2/SUMSQ($I$14:$I$33)),0)</f>
        <v>0</v>
      </c>
      <c r="O33" s="23">
        <f t="shared" si="3"/>
        <v>0</v>
      </c>
      <c r="Q33" s="29"/>
    </row>
    <row r="34" spans="1:17" ht="12.75" x14ac:dyDescent="0.25">
      <c r="A34" s="4"/>
      <c r="B34" s="4"/>
      <c r="C34" s="4"/>
      <c r="D34" s="4"/>
      <c r="E34" s="4"/>
      <c r="F34" s="4"/>
      <c r="G34" s="4"/>
      <c r="H34" s="44"/>
      <c r="I34" s="45" t="s">
        <v>21</v>
      </c>
      <c r="J34" s="45" t="s">
        <v>22</v>
      </c>
      <c r="K34" s="44" t="s">
        <v>47</v>
      </c>
    </row>
    <row r="35" spans="1:17" x14ac:dyDescent="0.2">
      <c r="A35" s="46" t="s">
        <v>23</v>
      </c>
      <c r="B35" s="46"/>
      <c r="C35" s="46"/>
      <c r="D35" s="4" t="s">
        <v>120</v>
      </c>
      <c r="E35" s="4"/>
      <c r="F35" s="4"/>
      <c r="G35" s="4">
        <f>SQRT(SUMSQ(I14:I21))</f>
        <v>2.2327332294230209E-4</v>
      </c>
      <c r="H35" s="4"/>
      <c r="I35" s="47">
        <f>IFERROR(SQRT(SUMSQ(I14:I33)),0)</f>
        <v>2.2327332294230209E-4</v>
      </c>
      <c r="J35" s="48">
        <f>IFERROR(ROUND((I35^4)/(SUM(O14:O33)),0),0)</f>
        <v>29</v>
      </c>
      <c r="K35" s="49">
        <f>IFERROR(SUM(K14:K33),0)</f>
        <v>1.0000000000000002</v>
      </c>
    </row>
    <row r="36" spans="1:17" x14ac:dyDescent="0.2">
      <c r="A36" s="50" t="s">
        <v>24</v>
      </c>
      <c r="B36" s="50"/>
      <c r="C36" s="1" t="s">
        <v>44</v>
      </c>
      <c r="D36" s="4"/>
      <c r="E36" s="4"/>
      <c r="F36" s="4"/>
      <c r="G36" s="4"/>
      <c r="H36" s="4"/>
      <c r="I36" s="51">
        <f>IFERROR(IF(C36=$T$14,2,IF(C36=$T$15,TINV(0.0455,J35),0)),0)</f>
        <v>2</v>
      </c>
      <c r="J36" s="4"/>
      <c r="K36" s="4"/>
    </row>
    <row r="37" spans="1:17" ht="12.75" x14ac:dyDescent="0.25">
      <c r="A37" s="50" t="s">
        <v>25</v>
      </c>
      <c r="B37" s="50"/>
      <c r="C37" s="50"/>
      <c r="D37" s="4"/>
      <c r="E37" s="4"/>
      <c r="F37" s="4"/>
      <c r="G37" s="4"/>
      <c r="H37" s="4"/>
      <c r="I37" s="52">
        <f>IFERROR(ROUND(I35*I36, 2-(INT(LOG(I35*I36))+1)),0)</f>
        <v>4.4999999999999999E-4</v>
      </c>
      <c r="J37" s="53" t="str">
        <f>B8</f>
        <v>V</v>
      </c>
      <c r="K37" s="4"/>
    </row>
    <row r="38" spans="1:17" x14ac:dyDescent="0.2">
      <c r="I38" s="54"/>
    </row>
    <row r="39" spans="1:17" x14ac:dyDescent="0.2"/>
    <row r="40" spans="1:17" ht="12" thickBot="1" x14ac:dyDescent="0.25"/>
    <row r="41" spans="1:17" ht="12" thickBot="1" x14ac:dyDescent="0.25">
      <c r="A41" s="75" t="s">
        <v>26</v>
      </c>
      <c r="B41" s="70"/>
      <c r="C41" s="71"/>
      <c r="D41" s="71"/>
      <c r="E41" s="71"/>
      <c r="F41" s="71"/>
      <c r="G41" s="71"/>
      <c r="H41" s="71"/>
      <c r="I41" s="71"/>
      <c r="J41" s="71"/>
      <c r="K41" s="72"/>
    </row>
    <row r="42" spans="1:17" x14ac:dyDescent="0.2">
      <c r="A42" s="67">
        <v>1</v>
      </c>
      <c r="B42" s="100" t="s">
        <v>39</v>
      </c>
      <c r="C42" s="100"/>
      <c r="D42" s="100"/>
      <c r="E42" s="100"/>
      <c r="F42" s="100"/>
      <c r="G42" s="100"/>
      <c r="H42" s="100"/>
      <c r="I42" s="100"/>
      <c r="J42" s="100"/>
      <c r="K42" s="101"/>
    </row>
    <row r="43" spans="1:17" x14ac:dyDescent="0.2">
      <c r="A43" s="68">
        <v>2</v>
      </c>
      <c r="B43" s="88" t="s">
        <v>39</v>
      </c>
      <c r="C43" s="88"/>
      <c r="D43" s="88"/>
      <c r="E43" s="88"/>
      <c r="F43" s="88"/>
      <c r="G43" s="88"/>
      <c r="H43" s="88"/>
      <c r="I43" s="88"/>
      <c r="J43" s="88"/>
      <c r="K43" s="89"/>
    </row>
    <row r="44" spans="1:17" x14ac:dyDescent="0.2">
      <c r="A44" s="68">
        <v>3</v>
      </c>
      <c r="B44" s="88" t="s">
        <v>39</v>
      </c>
      <c r="C44" s="88"/>
      <c r="D44" s="88"/>
      <c r="E44" s="88"/>
      <c r="F44" s="88"/>
      <c r="G44" s="88"/>
      <c r="H44" s="88"/>
      <c r="I44" s="88"/>
      <c r="J44" s="88"/>
      <c r="K44" s="89"/>
    </row>
    <row r="45" spans="1:17" x14ac:dyDescent="0.2">
      <c r="A45" s="68">
        <v>4</v>
      </c>
      <c r="B45" s="88" t="s">
        <v>39</v>
      </c>
      <c r="C45" s="88"/>
      <c r="D45" s="88"/>
      <c r="E45" s="88"/>
      <c r="F45" s="88"/>
      <c r="G45" s="88"/>
      <c r="H45" s="88"/>
      <c r="I45" s="88"/>
      <c r="J45" s="88"/>
      <c r="K45" s="89"/>
    </row>
    <row r="46" spans="1:17" x14ac:dyDescent="0.2">
      <c r="A46" s="68">
        <v>5</v>
      </c>
      <c r="B46" s="88" t="s">
        <v>39</v>
      </c>
      <c r="C46" s="88"/>
      <c r="D46" s="88"/>
      <c r="E46" s="88"/>
      <c r="F46" s="88"/>
      <c r="G46" s="88"/>
      <c r="H46" s="88"/>
      <c r="I46" s="88"/>
      <c r="J46" s="88"/>
      <c r="K46" s="89"/>
    </row>
    <row r="47" spans="1:17" x14ac:dyDescent="0.2">
      <c r="A47" s="68">
        <v>6</v>
      </c>
      <c r="B47" s="88" t="s">
        <v>39</v>
      </c>
      <c r="C47" s="88"/>
      <c r="D47" s="88"/>
      <c r="E47" s="88"/>
      <c r="F47" s="88"/>
      <c r="G47" s="88"/>
      <c r="H47" s="88"/>
      <c r="I47" s="88"/>
      <c r="J47" s="88"/>
      <c r="K47" s="89"/>
    </row>
    <row r="48" spans="1:17" x14ac:dyDescent="0.2">
      <c r="A48" s="68">
        <v>7</v>
      </c>
      <c r="B48" s="88" t="s">
        <v>39</v>
      </c>
      <c r="C48" s="88"/>
      <c r="D48" s="88"/>
      <c r="E48" s="88"/>
      <c r="F48" s="88"/>
      <c r="G48" s="88"/>
      <c r="H48" s="88"/>
      <c r="I48" s="88"/>
      <c r="J48" s="88"/>
      <c r="K48" s="89"/>
    </row>
    <row r="49" spans="1:11" x14ac:dyDescent="0.2">
      <c r="A49" s="68">
        <v>8</v>
      </c>
      <c r="B49" s="88" t="s">
        <v>39</v>
      </c>
      <c r="C49" s="88"/>
      <c r="D49" s="88"/>
      <c r="E49" s="88"/>
      <c r="F49" s="88"/>
      <c r="G49" s="88"/>
      <c r="H49" s="88"/>
      <c r="I49" s="88"/>
      <c r="J49" s="88"/>
      <c r="K49" s="89"/>
    </row>
    <row r="50" spans="1:11" x14ac:dyDescent="0.2">
      <c r="A50" s="68">
        <v>9</v>
      </c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9"/>
    </row>
    <row r="51" spans="1:11" x14ac:dyDescent="0.2">
      <c r="A51" s="68">
        <v>10</v>
      </c>
      <c r="B51" s="88" t="s">
        <v>39</v>
      </c>
      <c r="C51" s="88"/>
      <c r="D51" s="88"/>
      <c r="E51" s="88"/>
      <c r="F51" s="88"/>
      <c r="G51" s="88"/>
      <c r="H51" s="88"/>
      <c r="I51" s="88"/>
      <c r="J51" s="88"/>
      <c r="K51" s="89"/>
    </row>
    <row r="52" spans="1:11" x14ac:dyDescent="0.2">
      <c r="A52" s="68">
        <v>11</v>
      </c>
      <c r="B52" s="88" t="s">
        <v>39</v>
      </c>
      <c r="C52" s="88"/>
      <c r="D52" s="88"/>
      <c r="E52" s="88"/>
      <c r="F52" s="88"/>
      <c r="G52" s="88"/>
      <c r="H52" s="88"/>
      <c r="I52" s="88"/>
      <c r="J52" s="88"/>
      <c r="K52" s="89"/>
    </row>
    <row r="53" spans="1:11" x14ac:dyDescent="0.2">
      <c r="A53" s="68">
        <v>12</v>
      </c>
      <c r="B53" s="88" t="s">
        <v>39</v>
      </c>
      <c r="C53" s="88"/>
      <c r="D53" s="88"/>
      <c r="E53" s="88"/>
      <c r="F53" s="88"/>
      <c r="G53" s="88"/>
      <c r="H53" s="88"/>
      <c r="I53" s="88"/>
      <c r="J53" s="88"/>
      <c r="K53" s="89"/>
    </row>
    <row r="54" spans="1:11" x14ac:dyDescent="0.2">
      <c r="A54" s="68">
        <v>13</v>
      </c>
      <c r="B54" s="88" t="s">
        <v>39</v>
      </c>
      <c r="C54" s="88"/>
      <c r="D54" s="88"/>
      <c r="E54" s="88"/>
      <c r="F54" s="88"/>
      <c r="G54" s="88"/>
      <c r="H54" s="88"/>
      <c r="I54" s="88"/>
      <c r="J54" s="88"/>
      <c r="K54" s="89"/>
    </row>
    <row r="55" spans="1:11" x14ac:dyDescent="0.2">
      <c r="A55" s="68">
        <v>14</v>
      </c>
      <c r="B55" s="88" t="s">
        <v>39</v>
      </c>
      <c r="C55" s="88"/>
      <c r="D55" s="88"/>
      <c r="E55" s="88"/>
      <c r="F55" s="88"/>
      <c r="G55" s="88"/>
      <c r="H55" s="88"/>
      <c r="I55" s="88"/>
      <c r="J55" s="88"/>
      <c r="K55" s="89"/>
    </row>
    <row r="56" spans="1:11" x14ac:dyDescent="0.2">
      <c r="A56" s="68">
        <v>15</v>
      </c>
      <c r="B56" s="88" t="s">
        <v>39</v>
      </c>
      <c r="C56" s="88"/>
      <c r="D56" s="88"/>
      <c r="E56" s="88"/>
      <c r="F56" s="88"/>
      <c r="G56" s="88"/>
      <c r="H56" s="88"/>
      <c r="I56" s="88"/>
      <c r="J56" s="88"/>
      <c r="K56" s="89"/>
    </row>
    <row r="57" spans="1:11" x14ac:dyDescent="0.2">
      <c r="A57" s="68">
        <v>16</v>
      </c>
      <c r="B57" s="88" t="s">
        <v>39</v>
      </c>
      <c r="C57" s="88"/>
      <c r="D57" s="88"/>
      <c r="E57" s="88"/>
      <c r="F57" s="88"/>
      <c r="G57" s="88"/>
      <c r="H57" s="88"/>
      <c r="I57" s="88"/>
      <c r="J57" s="88"/>
      <c r="K57" s="89"/>
    </row>
    <row r="58" spans="1:11" x14ac:dyDescent="0.2">
      <c r="A58" s="68">
        <v>17</v>
      </c>
      <c r="B58" s="88" t="s">
        <v>39</v>
      </c>
      <c r="C58" s="88"/>
      <c r="D58" s="88"/>
      <c r="E58" s="88"/>
      <c r="F58" s="88"/>
      <c r="G58" s="88"/>
      <c r="H58" s="88"/>
      <c r="I58" s="88"/>
      <c r="J58" s="88"/>
      <c r="K58" s="89"/>
    </row>
    <row r="59" spans="1:11" x14ac:dyDescent="0.2">
      <c r="A59" s="68">
        <v>18</v>
      </c>
      <c r="B59" s="88" t="s">
        <v>39</v>
      </c>
      <c r="C59" s="88"/>
      <c r="D59" s="88"/>
      <c r="E59" s="88"/>
      <c r="F59" s="88"/>
      <c r="G59" s="88"/>
      <c r="H59" s="88"/>
      <c r="I59" s="88"/>
      <c r="J59" s="88"/>
      <c r="K59" s="89"/>
    </row>
    <row r="60" spans="1:11" x14ac:dyDescent="0.2">
      <c r="A60" s="68">
        <v>19</v>
      </c>
      <c r="B60" s="88" t="s">
        <v>39</v>
      </c>
      <c r="C60" s="88"/>
      <c r="D60" s="88"/>
      <c r="E60" s="88"/>
      <c r="F60" s="88"/>
      <c r="G60" s="88"/>
      <c r="H60" s="88"/>
      <c r="I60" s="88"/>
      <c r="J60" s="88"/>
      <c r="K60" s="89"/>
    </row>
    <row r="61" spans="1:11" ht="12" thickBot="1" x14ac:dyDescent="0.25">
      <c r="A61" s="69">
        <v>20</v>
      </c>
      <c r="B61" s="90" t="s">
        <v>39</v>
      </c>
      <c r="C61" s="90"/>
      <c r="D61" s="90"/>
      <c r="E61" s="90"/>
      <c r="F61" s="90"/>
      <c r="G61" s="90"/>
      <c r="H61" s="90"/>
      <c r="I61" s="90"/>
      <c r="J61" s="90"/>
      <c r="K61" s="91"/>
    </row>
    <row r="62" spans="1:11" x14ac:dyDescent="0.2">
      <c r="A62" s="4"/>
      <c r="B62" s="55"/>
    </row>
    <row r="63" spans="1:11" ht="12" thickBot="1" x14ac:dyDescent="0.25">
      <c r="A63" s="4"/>
      <c r="B63" s="4"/>
    </row>
    <row r="64" spans="1:11" ht="12" thickBot="1" x14ac:dyDescent="0.25">
      <c r="A64" s="73" t="s">
        <v>33</v>
      </c>
      <c r="B64" s="74"/>
      <c r="C64" s="71"/>
      <c r="D64" s="71"/>
      <c r="E64" s="71"/>
      <c r="F64" s="71"/>
      <c r="G64" s="72"/>
    </row>
    <row r="65" spans="1:7" x14ac:dyDescent="0.2">
      <c r="A65" s="56">
        <v>1</v>
      </c>
      <c r="B65" s="57" t="s">
        <v>63</v>
      </c>
      <c r="C65" s="58"/>
      <c r="D65" s="58"/>
      <c r="E65" s="58"/>
      <c r="F65" s="58"/>
      <c r="G65" s="59"/>
    </row>
    <row r="66" spans="1:7" x14ac:dyDescent="0.2">
      <c r="A66" s="60">
        <v>2</v>
      </c>
      <c r="B66" s="61" t="s">
        <v>64</v>
      </c>
      <c r="G66" s="62"/>
    </row>
    <row r="67" spans="1:7" x14ac:dyDescent="0.2">
      <c r="A67" s="60">
        <v>3</v>
      </c>
      <c r="B67" s="61" t="s">
        <v>65</v>
      </c>
      <c r="G67" s="62"/>
    </row>
    <row r="68" spans="1:7" x14ac:dyDescent="0.2">
      <c r="A68" s="60">
        <v>4</v>
      </c>
      <c r="B68" s="61" t="s">
        <v>66</v>
      </c>
      <c r="G68" s="62"/>
    </row>
    <row r="69" spans="1:7" x14ac:dyDescent="0.2">
      <c r="A69" s="60">
        <v>5</v>
      </c>
      <c r="B69" s="61" t="s">
        <v>55</v>
      </c>
      <c r="G69" s="62"/>
    </row>
    <row r="70" spans="1:7" x14ac:dyDescent="0.2">
      <c r="A70" s="60">
        <v>6</v>
      </c>
      <c r="B70" s="61" t="s">
        <v>56</v>
      </c>
      <c r="G70" s="62"/>
    </row>
    <row r="71" spans="1:7" x14ac:dyDescent="0.2">
      <c r="A71" s="60">
        <v>7</v>
      </c>
      <c r="B71" s="61" t="s">
        <v>57</v>
      </c>
      <c r="G71" s="62"/>
    </row>
    <row r="72" spans="1:7" x14ac:dyDescent="0.2">
      <c r="A72" s="60">
        <v>8</v>
      </c>
      <c r="B72" s="61" t="s">
        <v>67</v>
      </c>
      <c r="G72" s="62"/>
    </row>
    <row r="73" spans="1:7" x14ac:dyDescent="0.2">
      <c r="A73" s="60">
        <v>9</v>
      </c>
      <c r="B73" s="61" t="s">
        <v>58</v>
      </c>
      <c r="G73" s="62"/>
    </row>
    <row r="74" spans="1:7" x14ac:dyDescent="0.2">
      <c r="A74" s="60">
        <v>10</v>
      </c>
      <c r="B74" s="61" t="s">
        <v>59</v>
      </c>
      <c r="G74" s="62"/>
    </row>
    <row r="75" spans="1:7" x14ac:dyDescent="0.2">
      <c r="A75" s="60">
        <v>11</v>
      </c>
      <c r="B75" s="61" t="s">
        <v>60</v>
      </c>
      <c r="G75" s="62"/>
    </row>
    <row r="76" spans="1:7" x14ac:dyDescent="0.2">
      <c r="A76" s="60">
        <v>12</v>
      </c>
      <c r="B76" s="61" t="s">
        <v>61</v>
      </c>
      <c r="G76" s="62"/>
    </row>
    <row r="77" spans="1:7" x14ac:dyDescent="0.2">
      <c r="A77" s="60">
        <v>13</v>
      </c>
      <c r="B77" s="61" t="s">
        <v>62</v>
      </c>
      <c r="G77" s="62"/>
    </row>
    <row r="78" spans="1:7" ht="12" thickBot="1" x14ac:dyDescent="0.25">
      <c r="A78" s="63"/>
      <c r="B78" s="64" t="s">
        <v>48</v>
      </c>
      <c r="C78" s="65"/>
      <c r="D78" s="65"/>
      <c r="E78" s="65"/>
      <c r="F78" s="65"/>
      <c r="G78" s="66"/>
    </row>
    <row r="79" spans="1:7" x14ac:dyDescent="0.2">
      <c r="B79" s="55"/>
    </row>
    <row r="80" spans="1:7" x14ac:dyDescent="0.2">
      <c r="B80" s="4"/>
    </row>
  </sheetData>
  <mergeCells count="23">
    <mergeCell ref="B1:J1"/>
    <mergeCell ref="B2:J2"/>
    <mergeCell ref="B3:J3"/>
    <mergeCell ref="B52:K52"/>
    <mergeCell ref="B42:K42"/>
    <mergeCell ref="B43:K43"/>
    <mergeCell ref="B44:K44"/>
    <mergeCell ref="B45:K45"/>
    <mergeCell ref="B46:K46"/>
    <mergeCell ref="B47:K47"/>
    <mergeCell ref="B48:K48"/>
    <mergeCell ref="B49:K49"/>
    <mergeCell ref="B50:K50"/>
    <mergeCell ref="B51:K51"/>
    <mergeCell ref="B59:K59"/>
    <mergeCell ref="B60:K60"/>
    <mergeCell ref="B61:K61"/>
    <mergeCell ref="B53:K53"/>
    <mergeCell ref="B54:K54"/>
    <mergeCell ref="B55:K55"/>
    <mergeCell ref="B56:K56"/>
    <mergeCell ref="B57:K57"/>
    <mergeCell ref="B58:K58"/>
  </mergeCells>
  <conditionalFormatting sqref="K14:K33">
    <cfRule type="cellIs" dxfId="0" priority="1" operator="equal">
      <formula>0</formula>
    </cfRule>
    <cfRule type="colorScale" priority="2">
      <colorScale>
        <cfvo type="min"/>
        <cfvo type="num" val="0.1"/>
        <cfvo type="max"/>
        <color rgb="FFFFFFFF"/>
        <color rgb="FFFF8F45"/>
        <color rgb="FFFE5250"/>
      </colorScale>
    </cfRule>
  </conditionalFormatting>
  <dataValidations count="4">
    <dataValidation type="list" allowBlank="1" showInputMessage="1" showErrorMessage="1" sqref="G14:G33" xr:uid="{09EC5549-1596-49A2-AC6D-5BC55E138572}">
      <formula1>$R$14:$R$22</formula1>
    </dataValidation>
    <dataValidation type="list" allowBlank="1" showInputMessage="1" showErrorMessage="1" sqref="F14:F33" xr:uid="{164B9310-3807-4BE2-9A39-C204D1FB3100}">
      <formula1>$Q$14:$Q$15</formula1>
    </dataValidation>
    <dataValidation type="list" allowBlank="1" showInputMessage="1" showErrorMessage="1" sqref="C36" xr:uid="{D9A7C7FE-4779-483F-A65F-4C9B8DACF5FE}">
      <formula1>$T$14:$T$15</formula1>
    </dataValidation>
    <dataValidation allowBlank="1" showDropDown="1" showInputMessage="1" showErrorMessage="1" sqref="D12:D13" xr:uid="{D07344DB-5614-47DF-AB1E-C4EE60499EAA}"/>
  </dataValidations>
  <pageMargins left="0.7" right="0.7" top="0.75" bottom="0.75" header="0.3" footer="0.3"/>
  <pageSetup scale="81" fitToHeight="0" orientation="portrait" r:id="rId1"/>
  <headerFooter>
    <oddHeader>&amp;L&amp;10
&amp;F</oddHeader>
    <oddFooter>&amp;L&amp;10Updated: &amp;D&amp;R&amp;10Page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4"/>
  <sheetViews>
    <sheetView workbookViewId="0">
      <pane ySplit="1" topLeftCell="A2" activePane="bottomLeft" state="frozen"/>
      <selection pane="bottomLeft" activeCell="A2" sqref="A2"/>
    </sheetView>
  </sheetViews>
  <sheetFormatPr defaultColWidth="0" defaultRowHeight="16.5" x14ac:dyDescent="0.3"/>
  <cols>
    <col min="1" max="1" width="10.44140625" style="76" bestFit="1" customWidth="1"/>
    <col min="2" max="2" width="101" style="76" bestFit="1" customWidth="1"/>
    <col min="3" max="16384" width="8.88671875" style="76" hidden="1"/>
  </cols>
  <sheetData>
    <row r="1" spans="1:2" x14ac:dyDescent="0.3">
      <c r="A1" s="81" t="s">
        <v>34</v>
      </c>
      <c r="B1" s="81" t="s">
        <v>35</v>
      </c>
    </row>
    <row r="2" spans="1:2" x14ac:dyDescent="0.3">
      <c r="A2" s="82">
        <v>43029</v>
      </c>
      <c r="B2" s="83" t="s">
        <v>70</v>
      </c>
    </row>
    <row r="3" spans="1:2" x14ac:dyDescent="0.3">
      <c r="B3" s="83" t="s">
        <v>68</v>
      </c>
    </row>
    <row r="4" spans="1:2" x14ac:dyDescent="0.3">
      <c r="B4" s="83" t="s">
        <v>69</v>
      </c>
    </row>
    <row r="5" spans="1:2" x14ac:dyDescent="0.3">
      <c r="A5" s="82">
        <v>43208</v>
      </c>
      <c r="B5" s="83" t="s">
        <v>71</v>
      </c>
    </row>
    <row r="6" spans="1:2" x14ac:dyDescent="0.3">
      <c r="B6" s="83" t="s">
        <v>72</v>
      </c>
    </row>
    <row r="7" spans="1:2" x14ac:dyDescent="0.3">
      <c r="B7" s="83" t="s">
        <v>73</v>
      </c>
    </row>
    <row r="8" spans="1:2" x14ac:dyDescent="0.3">
      <c r="B8" s="83" t="s">
        <v>74</v>
      </c>
    </row>
    <row r="9" spans="1:2" x14ac:dyDescent="0.3">
      <c r="A9" s="82">
        <v>43523</v>
      </c>
      <c r="B9" s="83" t="s">
        <v>75</v>
      </c>
    </row>
    <row r="10" spans="1:2" x14ac:dyDescent="0.3">
      <c r="B10" s="83" t="s">
        <v>76</v>
      </c>
    </row>
    <row r="11" spans="1:2" x14ac:dyDescent="0.3">
      <c r="B11" s="83" t="s">
        <v>77</v>
      </c>
    </row>
    <row r="12" spans="1:2" x14ac:dyDescent="0.3">
      <c r="B12" s="83" t="s">
        <v>78</v>
      </c>
    </row>
    <row r="13" spans="1:2" ht="33" x14ac:dyDescent="0.3">
      <c r="B13" s="83" t="s">
        <v>79</v>
      </c>
    </row>
    <row r="14" spans="1:2" x14ac:dyDescent="0.3">
      <c r="B14" s="83" t="s">
        <v>80</v>
      </c>
    </row>
    <row r="15" spans="1:2" x14ac:dyDescent="0.3">
      <c r="A15" s="82">
        <v>43555</v>
      </c>
      <c r="B15" s="83" t="s">
        <v>92</v>
      </c>
    </row>
    <row r="16" spans="1:2" x14ac:dyDescent="0.3">
      <c r="B16" s="83" t="s">
        <v>81</v>
      </c>
    </row>
    <row r="17" spans="1:2" x14ac:dyDescent="0.3">
      <c r="B17" s="83" t="s">
        <v>82</v>
      </c>
    </row>
    <row r="18" spans="1:2" x14ac:dyDescent="0.3">
      <c r="B18" s="83" t="s">
        <v>83</v>
      </c>
    </row>
    <row r="19" spans="1:2" x14ac:dyDescent="0.3">
      <c r="B19" s="83" t="s">
        <v>84</v>
      </c>
    </row>
    <row r="20" spans="1:2" x14ac:dyDescent="0.3">
      <c r="B20" s="83" t="s">
        <v>85</v>
      </c>
    </row>
    <row r="21" spans="1:2" x14ac:dyDescent="0.3">
      <c r="B21" s="83" t="s">
        <v>86</v>
      </c>
    </row>
    <row r="22" spans="1:2" x14ac:dyDescent="0.3">
      <c r="B22" s="83" t="s">
        <v>87</v>
      </c>
    </row>
    <row r="23" spans="1:2" x14ac:dyDescent="0.3">
      <c r="B23" s="83" t="s">
        <v>88</v>
      </c>
    </row>
    <row r="24" spans="1:2" x14ac:dyDescent="0.3">
      <c r="B24" s="83" t="s">
        <v>89</v>
      </c>
    </row>
    <row r="25" spans="1:2" x14ac:dyDescent="0.3">
      <c r="B25" s="83" t="s">
        <v>90</v>
      </c>
    </row>
    <row r="26" spans="1:2" ht="33" x14ac:dyDescent="0.3">
      <c r="B26" s="83" t="s">
        <v>91</v>
      </c>
    </row>
    <row r="27" spans="1:2" x14ac:dyDescent="0.3">
      <c r="A27" s="82">
        <v>43808</v>
      </c>
      <c r="B27" s="83" t="s">
        <v>93</v>
      </c>
    </row>
    <row r="28" spans="1:2" x14ac:dyDescent="0.3">
      <c r="B28" s="83" t="s">
        <v>94</v>
      </c>
    </row>
    <row r="29" spans="1:2" x14ac:dyDescent="0.3">
      <c r="B29" s="83" t="s">
        <v>95</v>
      </c>
    </row>
    <row r="30" spans="1:2" x14ac:dyDescent="0.3">
      <c r="B30" s="83" t="s">
        <v>96</v>
      </c>
    </row>
    <row r="31" spans="1:2" x14ac:dyDescent="0.3">
      <c r="B31" s="83" t="s">
        <v>97</v>
      </c>
    </row>
    <row r="32" spans="1:2" x14ac:dyDescent="0.3">
      <c r="A32" s="82">
        <v>43969</v>
      </c>
      <c r="B32" s="83" t="s">
        <v>102</v>
      </c>
    </row>
    <row r="33" spans="1:2" x14ac:dyDescent="0.3">
      <c r="B33" s="83" t="s">
        <v>98</v>
      </c>
    </row>
    <row r="34" spans="1:2" x14ac:dyDescent="0.3">
      <c r="B34" s="83" t="s">
        <v>99</v>
      </c>
    </row>
    <row r="35" spans="1:2" x14ac:dyDescent="0.3">
      <c r="B35" s="83" t="s">
        <v>100</v>
      </c>
    </row>
    <row r="36" spans="1:2" x14ac:dyDescent="0.3">
      <c r="B36" s="83" t="s">
        <v>101</v>
      </c>
    </row>
    <row r="37" spans="1:2" x14ac:dyDescent="0.3">
      <c r="A37" s="82">
        <v>44304</v>
      </c>
      <c r="B37" s="83" t="s">
        <v>103</v>
      </c>
    </row>
    <row r="38" spans="1:2" x14ac:dyDescent="0.3">
      <c r="B38" s="83" t="s">
        <v>104</v>
      </c>
    </row>
    <row r="39" spans="1:2" x14ac:dyDescent="0.3">
      <c r="B39" s="83" t="s">
        <v>105</v>
      </c>
    </row>
    <row r="40" spans="1:2" x14ac:dyDescent="0.3">
      <c r="B40" s="83" t="s">
        <v>106</v>
      </c>
    </row>
    <row r="41" spans="1:2" x14ac:dyDescent="0.3">
      <c r="B41" s="83" t="s">
        <v>107</v>
      </c>
    </row>
    <row r="42" spans="1:2" x14ac:dyDescent="0.3">
      <c r="B42" s="83" t="s">
        <v>108</v>
      </c>
    </row>
    <row r="43" spans="1:2" x14ac:dyDescent="0.3">
      <c r="B43" s="83" t="s">
        <v>109</v>
      </c>
    </row>
    <row r="44" spans="1:2" x14ac:dyDescent="0.3">
      <c r="B44" s="83" t="s">
        <v>110</v>
      </c>
    </row>
    <row r="45" spans="1:2" x14ac:dyDescent="0.3">
      <c r="B45" s="83" t="s">
        <v>113</v>
      </c>
    </row>
    <row r="46" spans="1:2" x14ac:dyDescent="0.3">
      <c r="B46" s="83" t="s">
        <v>111</v>
      </c>
    </row>
    <row r="47" spans="1:2" x14ac:dyDescent="0.3">
      <c r="B47" t="s">
        <v>114</v>
      </c>
    </row>
    <row r="48" spans="1:2" x14ac:dyDescent="0.3">
      <c r="B48" t="s">
        <v>115</v>
      </c>
    </row>
    <row r="49" spans="2:2" x14ac:dyDescent="0.3">
      <c r="B49" t="s">
        <v>112</v>
      </c>
    </row>
    <row r="50" spans="2:2" x14ac:dyDescent="0.3">
      <c r="B50" s="83"/>
    </row>
    <row r="51" spans="2:2" x14ac:dyDescent="0.3">
      <c r="B51" s="83"/>
    </row>
    <row r="52" spans="2:2" x14ac:dyDescent="0.3">
      <c r="B52" s="83"/>
    </row>
    <row r="53" spans="2:2" x14ac:dyDescent="0.3">
      <c r="B53" s="83"/>
    </row>
    <row r="54" spans="2:2" x14ac:dyDescent="0.3">
      <c r="B54" s="83"/>
    </row>
    <row r="55" spans="2:2" x14ac:dyDescent="0.3">
      <c r="B55" s="83"/>
    </row>
    <row r="56" spans="2:2" x14ac:dyDescent="0.3">
      <c r="B56" s="83"/>
    </row>
    <row r="57" spans="2:2" x14ac:dyDescent="0.3">
      <c r="B57" s="83"/>
    </row>
    <row r="58" spans="2:2" x14ac:dyDescent="0.3">
      <c r="B58" s="83"/>
    </row>
    <row r="59" spans="2:2" x14ac:dyDescent="0.3">
      <c r="B59" s="83"/>
    </row>
    <row r="60" spans="2:2" x14ac:dyDescent="0.3">
      <c r="B60" s="83"/>
    </row>
    <row r="61" spans="2:2" x14ac:dyDescent="0.3">
      <c r="B61" s="83"/>
    </row>
    <row r="62" spans="2:2" x14ac:dyDescent="0.3">
      <c r="B62" s="83"/>
    </row>
    <row r="63" spans="2:2" x14ac:dyDescent="0.3">
      <c r="B63" s="83"/>
    </row>
    <row r="64" spans="2:2" x14ac:dyDescent="0.3">
      <c r="B64" s="83"/>
    </row>
    <row r="65" spans="2:2" x14ac:dyDescent="0.3">
      <c r="B65" s="83"/>
    </row>
    <row r="66" spans="2:2" x14ac:dyDescent="0.3">
      <c r="B66" s="83"/>
    </row>
    <row r="67" spans="2:2" x14ac:dyDescent="0.3">
      <c r="B67" s="83"/>
    </row>
    <row r="68" spans="2:2" x14ac:dyDescent="0.3">
      <c r="B68" s="83"/>
    </row>
    <row r="69" spans="2:2" x14ac:dyDescent="0.3">
      <c r="B69" s="83"/>
    </row>
    <row r="70" spans="2:2" x14ac:dyDescent="0.3">
      <c r="B70" s="83"/>
    </row>
    <row r="71" spans="2:2" x14ac:dyDescent="0.3">
      <c r="B71" s="83"/>
    </row>
    <row r="72" spans="2:2" x14ac:dyDescent="0.3">
      <c r="B72" s="83"/>
    </row>
    <row r="73" spans="2:2" x14ac:dyDescent="0.3">
      <c r="B73" s="83"/>
    </row>
    <row r="74" spans="2:2" x14ac:dyDescent="0.3">
      <c r="B74" s="83"/>
    </row>
    <row r="75" spans="2:2" x14ac:dyDescent="0.3">
      <c r="B75" s="83"/>
    </row>
    <row r="76" spans="2:2" x14ac:dyDescent="0.3">
      <c r="B76" s="83"/>
    </row>
    <row r="77" spans="2:2" x14ac:dyDescent="0.3">
      <c r="B77" s="83"/>
    </row>
    <row r="78" spans="2:2" x14ac:dyDescent="0.3">
      <c r="B78" s="83"/>
    </row>
    <row r="79" spans="2:2" x14ac:dyDescent="0.3">
      <c r="B79" s="83"/>
    </row>
    <row r="80" spans="2:2" x14ac:dyDescent="0.3">
      <c r="B80" s="83"/>
    </row>
    <row r="81" spans="2:2" x14ac:dyDescent="0.3">
      <c r="B81" s="83"/>
    </row>
    <row r="82" spans="2:2" x14ac:dyDescent="0.3">
      <c r="B82" s="83"/>
    </row>
    <row r="83" spans="2:2" x14ac:dyDescent="0.3">
      <c r="B83" s="83"/>
    </row>
    <row r="84" spans="2:2" x14ac:dyDescent="0.3">
      <c r="B84" s="83"/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Step 1 - Budget</vt:lpstr>
      <vt:lpstr>Changelog</vt:lpstr>
      <vt:lpstr>'Step 1 -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Hogan</dc:creator>
  <cp:lastModifiedBy>Mike Bartnick</cp:lastModifiedBy>
  <cp:lastPrinted>2021-04-19T02:49:16Z</cp:lastPrinted>
  <dcterms:created xsi:type="dcterms:W3CDTF">2017-10-08T03:03:41Z</dcterms:created>
  <dcterms:modified xsi:type="dcterms:W3CDTF">2025-07-31T14:01:52Z</dcterms:modified>
</cp:coreProperties>
</file>